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 letras\reunião colegiado 2023\reunião colegiado pos 2023 setembro dia 27\"/>
    </mc:Choice>
  </mc:AlternateContent>
  <xr:revisionPtr revIDLastSave="0" documentId="13_ncr:1_{E4ACF6C7-C104-4B0E-BD23-279938B27361}" xr6:coauthVersionLast="47" xr6:coauthVersionMax="47" xr10:uidLastSave="{00000000-0000-0000-0000-000000000000}"/>
  <bookViews>
    <workbookView xWindow="-108" yWindow="-108" windowWidth="23256" windowHeight="12456" firstSheet="5" activeTab="10" xr2:uid="{00000000-000D-0000-FFFF-FFFF00000000}"/>
  </bookViews>
  <sheets>
    <sheet name="Cenário" sheetId="1" r:id="rId1"/>
    <sheet name="Alinhamento PRPG" sheetId="2" r:id="rId2"/>
    <sheet name="Alinhamento UA" sheetId="3" r:id="rId3"/>
    <sheet name="Oportunidades" sheetId="4" r:id="rId4"/>
    <sheet name="Ameaças" sheetId="5" r:id="rId5"/>
    <sheet name="Forças" sheetId="6" r:id="rId6"/>
    <sheet name="Fraquezas" sheetId="7" r:id="rId7"/>
    <sheet name="Matriz" sheetId="8" r:id="rId8"/>
    <sheet name="Matriz Densidade" sheetId="9" r:id="rId9"/>
    <sheet name="Posicionamento Estratégico" sheetId="10" r:id="rId10"/>
    <sheet name="Dimensões e grupos" sheetId="11" r:id="rId11"/>
  </sheets>
  <definedNames>
    <definedName name="_xlnm._FilterDatabase" localSheetId="4" hidden="1">Ameaças!$A$1:$E$13</definedName>
    <definedName name="_xlnm._FilterDatabase" localSheetId="5" hidden="1">Forças!$A$1:$E$17</definedName>
    <definedName name="_xlnm._FilterDatabase" localSheetId="6" hidden="1">Fraquezas!$A$1:$E$15</definedName>
    <definedName name="_xlnm._FilterDatabase" localSheetId="3" hidden="1">Oportunidades!$A$1:$E$12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9" l="1"/>
  <c r="K38" i="9" s="1"/>
  <c r="B34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Y25" i="9"/>
  <c r="H25" i="9"/>
  <c r="C25" i="9"/>
  <c r="B25" i="9"/>
  <c r="C24" i="9"/>
  <c r="B24" i="9"/>
  <c r="C23" i="9"/>
  <c r="B23" i="9"/>
  <c r="C22" i="9"/>
  <c r="B22" i="9"/>
  <c r="X20" i="9"/>
  <c r="H20" i="9"/>
  <c r="H21" i="9" s="1"/>
  <c r="H39" i="9" s="1"/>
  <c r="T17" i="9"/>
  <c r="B15" i="9"/>
  <c r="C14" i="9"/>
  <c r="B14" i="9"/>
  <c r="C13" i="9"/>
  <c r="B13" i="9"/>
  <c r="C12" i="9"/>
  <c r="B12" i="9"/>
  <c r="C11" i="9"/>
  <c r="X21" i="9" s="1"/>
  <c r="B11" i="9"/>
  <c r="C10" i="9"/>
  <c r="B10" i="9"/>
  <c r="C9" i="9"/>
  <c r="B9" i="9"/>
  <c r="C8" i="9"/>
  <c r="B8" i="9"/>
  <c r="Y7" i="9"/>
  <c r="H7" i="9"/>
  <c r="C7" i="9"/>
  <c r="B7" i="9"/>
  <c r="C6" i="9"/>
  <c r="B6" i="9"/>
  <c r="C5" i="9"/>
  <c r="B5" i="9"/>
  <c r="AJ4" i="9"/>
  <c r="C4" i="9"/>
  <c r="B4" i="9"/>
  <c r="AC3" i="9"/>
  <c r="AB3" i="9"/>
  <c r="AA3" i="9"/>
  <c r="Z3" i="9"/>
  <c r="Y3" i="9"/>
  <c r="X3" i="9"/>
  <c r="W3" i="9"/>
  <c r="V3" i="9"/>
  <c r="U3" i="9"/>
  <c r="AI2" i="9"/>
  <c r="AH2" i="9"/>
  <c r="AG2" i="9"/>
  <c r="AF2" i="9"/>
  <c r="AE2" i="9"/>
  <c r="AD2" i="9"/>
  <c r="AC2" i="9"/>
  <c r="AB2" i="9"/>
  <c r="Y2" i="9"/>
  <c r="X2" i="9"/>
  <c r="W2" i="9"/>
  <c r="V2" i="9"/>
  <c r="U2" i="9"/>
  <c r="P2" i="9"/>
  <c r="O2" i="9"/>
  <c r="N2" i="9"/>
  <c r="M2" i="9"/>
  <c r="L2" i="9"/>
  <c r="K2" i="9"/>
  <c r="J2" i="9"/>
  <c r="I2" i="9"/>
  <c r="H2" i="9"/>
  <c r="G2" i="9"/>
  <c r="F2" i="9"/>
  <c r="E2" i="9"/>
  <c r="D2" i="9"/>
  <c r="AI36" i="8"/>
  <c r="AI37" i="9" s="1"/>
  <c r="AI38" i="9" s="1"/>
  <c r="AH36" i="8"/>
  <c r="AH37" i="9" s="1"/>
  <c r="AH38" i="9" s="1"/>
  <c r="AG36" i="8"/>
  <c r="AG37" i="9" s="1"/>
  <c r="AG38" i="9" s="1"/>
  <c r="AF36" i="8"/>
  <c r="AF37" i="9" s="1"/>
  <c r="AF38" i="9" s="1"/>
  <c r="AE36" i="8"/>
  <c r="AE37" i="9" s="1"/>
  <c r="AE38" i="9" s="1"/>
  <c r="AD36" i="8"/>
  <c r="AD37" i="9" s="1"/>
  <c r="AD38" i="9" s="1"/>
  <c r="AC36" i="8"/>
  <c r="AC37" i="9" s="1"/>
  <c r="AC38" i="9" s="1"/>
  <c r="AB36" i="8"/>
  <c r="AB37" i="9" s="1"/>
  <c r="AB38" i="9" s="1"/>
  <c r="AA36" i="8"/>
  <c r="AA37" i="9" s="1"/>
  <c r="AA38" i="9" s="1"/>
  <c r="Z36" i="8"/>
  <c r="Z37" i="9" s="1"/>
  <c r="Z38" i="9" s="1"/>
  <c r="Y36" i="8"/>
  <c r="Y37" i="9" s="1"/>
  <c r="Y38" i="9" s="1"/>
  <c r="X36" i="8"/>
  <c r="X37" i="9" s="1"/>
  <c r="X38" i="9" s="1"/>
  <c r="W36" i="8"/>
  <c r="W37" i="9" s="1"/>
  <c r="W38" i="9" s="1"/>
  <c r="V36" i="8"/>
  <c r="V37" i="9" s="1"/>
  <c r="V38" i="9" s="1"/>
  <c r="U36" i="8"/>
  <c r="U37" i="9" s="1"/>
  <c r="U38" i="9" s="1"/>
  <c r="S36" i="8"/>
  <c r="S37" i="9" s="1"/>
  <c r="S38" i="9" s="1"/>
  <c r="R36" i="8"/>
  <c r="R37" i="9" s="1"/>
  <c r="R38" i="9" s="1"/>
  <c r="Q36" i="8"/>
  <c r="Q37" i="9" s="1"/>
  <c r="Q38" i="9" s="1"/>
  <c r="P36" i="8"/>
  <c r="P37" i="9" s="1"/>
  <c r="P38" i="9" s="1"/>
  <c r="O36" i="8"/>
  <c r="O37" i="9" s="1"/>
  <c r="O38" i="9" s="1"/>
  <c r="N36" i="8"/>
  <c r="N37" i="9" s="1"/>
  <c r="N38" i="9" s="1"/>
  <c r="M36" i="8"/>
  <c r="M37" i="9" s="1"/>
  <c r="M38" i="9" s="1"/>
  <c r="L36" i="8"/>
  <c r="L37" i="9" s="1"/>
  <c r="L38" i="9" s="1"/>
  <c r="J36" i="8"/>
  <c r="J37" i="9" s="1"/>
  <c r="J38" i="9" s="1"/>
  <c r="I36" i="8"/>
  <c r="I37" i="9" s="1"/>
  <c r="I38" i="9" s="1"/>
  <c r="H36" i="8"/>
  <c r="H37" i="9" s="1"/>
  <c r="H38" i="9" s="1"/>
  <c r="G36" i="8"/>
  <c r="G37" i="9" s="1"/>
  <c r="G38" i="9" s="1"/>
  <c r="F36" i="8"/>
  <c r="F37" i="9" s="1"/>
  <c r="F38" i="9" s="1"/>
  <c r="E36" i="8"/>
  <c r="E37" i="9" s="1"/>
  <c r="E38" i="9" s="1"/>
  <c r="D36" i="8"/>
  <c r="D37" i="9" s="1"/>
  <c r="D38" i="9" s="1"/>
  <c r="AJ35" i="8"/>
  <c r="AJ36" i="9" s="1"/>
  <c r="T35" i="8"/>
  <c r="T36" i="9" s="1"/>
  <c r="AK36" i="9" s="1"/>
  <c r="AL36" i="9" s="1"/>
  <c r="AJ34" i="8"/>
  <c r="AJ35" i="9" s="1"/>
  <c r="T34" i="8"/>
  <c r="T35" i="9" s="1"/>
  <c r="AK35" i="9" s="1"/>
  <c r="AL35" i="9" s="1"/>
  <c r="AJ33" i="8"/>
  <c r="AJ34" i="9" s="1"/>
  <c r="T33" i="8"/>
  <c r="T34" i="9" s="1"/>
  <c r="AK34" i="9" s="1"/>
  <c r="AL34" i="9" s="1"/>
  <c r="AJ32" i="8"/>
  <c r="AJ33" i="9" s="1"/>
  <c r="T32" i="8"/>
  <c r="T33" i="9" s="1"/>
  <c r="AJ31" i="8"/>
  <c r="AJ32" i="9" s="1"/>
  <c r="T31" i="8"/>
  <c r="T32" i="9" s="1"/>
  <c r="AK32" i="9" s="1"/>
  <c r="AL32" i="9" s="1"/>
  <c r="AJ30" i="8"/>
  <c r="AJ31" i="9" s="1"/>
  <c r="T30" i="8"/>
  <c r="T31" i="9" s="1"/>
  <c r="AK31" i="9" s="1"/>
  <c r="AL31" i="9" s="1"/>
  <c r="AJ29" i="8"/>
  <c r="AJ30" i="9" s="1"/>
  <c r="T29" i="8"/>
  <c r="T30" i="9" s="1"/>
  <c r="AK30" i="9" s="1"/>
  <c r="AL30" i="9" s="1"/>
  <c r="AJ28" i="8"/>
  <c r="AJ29" i="9" s="1"/>
  <c r="T28" i="8"/>
  <c r="T29" i="9" s="1"/>
  <c r="AK29" i="9" s="1"/>
  <c r="AL29" i="9" s="1"/>
  <c r="AJ27" i="8"/>
  <c r="AJ28" i="9" s="1"/>
  <c r="T27" i="8"/>
  <c r="T28" i="9" s="1"/>
  <c r="AK28" i="9" s="1"/>
  <c r="AL28" i="9" s="1"/>
  <c r="AJ26" i="8"/>
  <c r="AJ27" i="9" s="1"/>
  <c r="T26" i="8"/>
  <c r="T27" i="9" s="1"/>
  <c r="AK27" i="9" s="1"/>
  <c r="AL27" i="9" s="1"/>
  <c r="AJ25" i="8"/>
  <c r="AJ26" i="9" s="1"/>
  <c r="T25" i="8"/>
  <c r="T26" i="9" s="1"/>
  <c r="AK26" i="9" s="1"/>
  <c r="AL26" i="9" s="1"/>
  <c r="AJ24" i="8"/>
  <c r="AJ25" i="9" s="1"/>
  <c r="T24" i="8"/>
  <c r="T25" i="9" s="1"/>
  <c r="AJ23" i="8"/>
  <c r="AJ24" i="9" s="1"/>
  <c r="T23" i="8"/>
  <c r="T24" i="9" s="1"/>
  <c r="AK24" i="9" s="1"/>
  <c r="AL24" i="9" s="1"/>
  <c r="AJ22" i="8"/>
  <c r="AJ23" i="9" s="1"/>
  <c r="T22" i="8"/>
  <c r="T23" i="9" s="1"/>
  <c r="AK23" i="9" s="1"/>
  <c r="AL23" i="9" s="1"/>
  <c r="AJ21" i="8"/>
  <c r="AJ36" i="8" s="1"/>
  <c r="AJ37" i="9" s="1"/>
  <c r="Y26" i="9" s="1"/>
  <c r="AH26" i="9" s="1"/>
  <c r="D5" i="10" s="1"/>
  <c r="T21" i="8"/>
  <c r="T36" i="8" s="1"/>
  <c r="T37" i="9" s="1"/>
  <c r="H26" i="9" s="1"/>
  <c r="R26" i="9" s="1"/>
  <c r="C5" i="10" s="1"/>
  <c r="AI20" i="8"/>
  <c r="AI20" i="9" s="1"/>
  <c r="AI21" i="9" s="1"/>
  <c r="AH20" i="8"/>
  <c r="AH20" i="9" s="1"/>
  <c r="AH21" i="9" s="1"/>
  <c r="AG20" i="8"/>
  <c r="AG20" i="9" s="1"/>
  <c r="AG21" i="9" s="1"/>
  <c r="AF20" i="8"/>
  <c r="AF20" i="9" s="1"/>
  <c r="AF21" i="9" s="1"/>
  <c r="AE20" i="8"/>
  <c r="AE20" i="9" s="1"/>
  <c r="AE21" i="9" s="1"/>
  <c r="AD20" i="8"/>
  <c r="AD20" i="9" s="1"/>
  <c r="AD21" i="9" s="1"/>
  <c r="AD39" i="9" s="1"/>
  <c r="AC20" i="8"/>
  <c r="AC20" i="9" s="1"/>
  <c r="AC21" i="9" s="1"/>
  <c r="AC39" i="9" s="1"/>
  <c r="AB20" i="8"/>
  <c r="AB20" i="9" s="1"/>
  <c r="AB21" i="9" s="1"/>
  <c r="AB39" i="9" s="1"/>
  <c r="AA20" i="8"/>
  <c r="AA20" i="9" s="1"/>
  <c r="AA21" i="9" s="1"/>
  <c r="AA39" i="9" s="1"/>
  <c r="Z20" i="8"/>
  <c r="Z20" i="9" s="1"/>
  <c r="Z21" i="9" s="1"/>
  <c r="Y20" i="8"/>
  <c r="Y20" i="9" s="1"/>
  <c r="Y21" i="9" s="1"/>
  <c r="X20" i="8"/>
  <c r="W20" i="8"/>
  <c r="W20" i="9" s="1"/>
  <c r="W21" i="9" s="1"/>
  <c r="V20" i="8"/>
  <c r="V20" i="9" s="1"/>
  <c r="V21" i="9" s="1"/>
  <c r="U20" i="8"/>
  <c r="U20" i="9" s="1"/>
  <c r="U21" i="9" s="1"/>
  <c r="S20" i="8"/>
  <c r="S20" i="9" s="1"/>
  <c r="S21" i="9" s="1"/>
  <c r="R20" i="8"/>
  <c r="R20" i="9" s="1"/>
  <c r="R21" i="9" s="1"/>
  <c r="Q20" i="8"/>
  <c r="Q20" i="9" s="1"/>
  <c r="Q21" i="9" s="1"/>
  <c r="P20" i="8"/>
  <c r="P20" i="9" s="1"/>
  <c r="P21" i="9" s="1"/>
  <c r="O20" i="8"/>
  <c r="O20" i="9" s="1"/>
  <c r="O21" i="9" s="1"/>
  <c r="N20" i="8"/>
  <c r="N20" i="9" s="1"/>
  <c r="N21" i="9" s="1"/>
  <c r="M20" i="8"/>
  <c r="M20" i="9" s="1"/>
  <c r="M21" i="9" s="1"/>
  <c r="M39" i="9" s="1"/>
  <c r="L20" i="8"/>
  <c r="L20" i="9" s="1"/>
  <c r="L21" i="9" s="1"/>
  <c r="L39" i="9" s="1"/>
  <c r="K20" i="8"/>
  <c r="K20" i="9" s="1"/>
  <c r="K21" i="9" s="1"/>
  <c r="K39" i="9" s="1"/>
  <c r="J20" i="8"/>
  <c r="J20" i="9" s="1"/>
  <c r="J21" i="9" s="1"/>
  <c r="J39" i="9" s="1"/>
  <c r="I20" i="8"/>
  <c r="I20" i="9" s="1"/>
  <c r="I21" i="9" s="1"/>
  <c r="I39" i="9" s="1"/>
  <c r="H20" i="8"/>
  <c r="G20" i="8"/>
  <c r="G20" i="9" s="1"/>
  <c r="G21" i="9" s="1"/>
  <c r="F20" i="8"/>
  <c r="F20" i="9" s="1"/>
  <c r="F21" i="9" s="1"/>
  <c r="E20" i="8"/>
  <c r="E20" i="9" s="1"/>
  <c r="E21" i="9" s="1"/>
  <c r="D20" i="8"/>
  <c r="D20" i="9" s="1"/>
  <c r="D21" i="9" s="1"/>
  <c r="AJ19" i="8"/>
  <c r="AJ19" i="9" s="1"/>
  <c r="T19" i="8"/>
  <c r="T19" i="9" s="1"/>
  <c r="AJ18" i="8"/>
  <c r="AJ18" i="9" s="1"/>
  <c r="T18" i="8"/>
  <c r="T18" i="9" s="1"/>
  <c r="AJ17" i="8"/>
  <c r="AJ17" i="9" s="1"/>
  <c r="AK17" i="9" s="1"/>
  <c r="AL17" i="9" s="1"/>
  <c r="T17" i="8"/>
  <c r="AJ16" i="8"/>
  <c r="AJ16" i="9" s="1"/>
  <c r="T16" i="8"/>
  <c r="T16" i="9" s="1"/>
  <c r="AJ15" i="8"/>
  <c r="AJ15" i="9" s="1"/>
  <c r="T15" i="8"/>
  <c r="T15" i="9" s="1"/>
  <c r="AJ14" i="8"/>
  <c r="AJ14" i="9" s="1"/>
  <c r="AK14" i="9" s="1"/>
  <c r="AL14" i="9" s="1"/>
  <c r="T14" i="8"/>
  <c r="T14" i="9" s="1"/>
  <c r="AJ13" i="8"/>
  <c r="AJ13" i="9" s="1"/>
  <c r="AK13" i="9" s="1"/>
  <c r="AL13" i="9" s="1"/>
  <c r="T13" i="8"/>
  <c r="T13" i="9" s="1"/>
  <c r="AJ12" i="8"/>
  <c r="AJ12" i="9" s="1"/>
  <c r="T12" i="8"/>
  <c r="T12" i="9" s="1"/>
  <c r="AJ11" i="8"/>
  <c r="AJ11" i="9" s="1"/>
  <c r="T11" i="8"/>
  <c r="T11" i="9" s="1"/>
  <c r="AJ10" i="8"/>
  <c r="AJ10" i="9" s="1"/>
  <c r="T10" i="8"/>
  <c r="T10" i="9" s="1"/>
  <c r="AJ9" i="8"/>
  <c r="AJ9" i="9" s="1"/>
  <c r="T9" i="8"/>
  <c r="T9" i="9" s="1"/>
  <c r="AJ8" i="8"/>
  <c r="AJ8" i="9" s="1"/>
  <c r="T8" i="8"/>
  <c r="T8" i="9" s="1"/>
  <c r="AJ7" i="8"/>
  <c r="AJ7" i="9" s="1"/>
  <c r="T7" i="8"/>
  <c r="T7" i="9" s="1"/>
  <c r="AJ6" i="8"/>
  <c r="AJ6" i="9" s="1"/>
  <c r="AK6" i="9" s="1"/>
  <c r="AL6" i="9" s="1"/>
  <c r="T6" i="8"/>
  <c r="T6" i="9" s="1"/>
  <c r="AJ5" i="8"/>
  <c r="AJ5" i="9" s="1"/>
  <c r="AK5" i="9" s="1"/>
  <c r="AL5" i="9" s="1"/>
  <c r="T5" i="8"/>
  <c r="T5" i="9" s="1"/>
  <c r="AJ4" i="8"/>
  <c r="T4" i="8"/>
  <c r="T4" i="9" s="1"/>
  <c r="E13" i="7"/>
  <c r="E12" i="7"/>
  <c r="E11" i="7"/>
  <c r="E10" i="7"/>
  <c r="E9" i="7"/>
  <c r="E8" i="7"/>
  <c r="E7" i="7"/>
  <c r="E6" i="7"/>
  <c r="E5" i="7"/>
  <c r="E4" i="7"/>
  <c r="E3" i="7"/>
  <c r="E2" i="7"/>
  <c r="E12" i="6"/>
  <c r="E11" i="6"/>
  <c r="E10" i="6"/>
  <c r="E9" i="6"/>
  <c r="E8" i="6"/>
  <c r="E7" i="6"/>
  <c r="E6" i="6"/>
  <c r="E5" i="6"/>
  <c r="E4" i="6"/>
  <c r="E3" i="6"/>
  <c r="E2" i="6"/>
  <c r="E6" i="5"/>
  <c r="E5" i="5"/>
  <c r="E4" i="5"/>
  <c r="E3" i="5"/>
  <c r="E2" i="5"/>
  <c r="E9" i="4"/>
  <c r="E8" i="4"/>
  <c r="E7" i="4"/>
  <c r="E6" i="4"/>
  <c r="E5" i="4"/>
  <c r="E4" i="4"/>
  <c r="E3" i="4"/>
  <c r="E2" i="4"/>
  <c r="AK15" i="9" l="1"/>
  <c r="AL15" i="9" s="1"/>
  <c r="AK16" i="9"/>
  <c r="AL16" i="9" s="1"/>
  <c r="N39" i="9"/>
  <c r="AK9" i="9"/>
  <c r="AL9" i="9" s="1"/>
  <c r="O39" i="9"/>
  <c r="Q39" i="9"/>
  <c r="AI39" i="9"/>
  <c r="AK11" i="9"/>
  <c r="AL11" i="9" s="1"/>
  <c r="AK19" i="9"/>
  <c r="AL19" i="9" s="1"/>
  <c r="S39" i="9"/>
  <c r="U39" i="9"/>
  <c r="AK4" i="9"/>
  <c r="AL4" i="9" s="1"/>
  <c r="E39" i="9"/>
  <c r="F39" i="9"/>
  <c r="W39" i="9"/>
  <c r="AK7" i="9"/>
  <c r="AL7" i="9" s="1"/>
  <c r="AK8" i="9"/>
  <c r="AL8" i="9" s="1"/>
  <c r="AE39" i="9"/>
  <c r="AG39" i="9"/>
  <c r="AK10" i="9"/>
  <c r="AL10" i="9" s="1"/>
  <c r="AK18" i="9"/>
  <c r="AL18" i="9" s="1"/>
  <c r="R39" i="9"/>
  <c r="G39" i="9"/>
  <c r="P27" i="9"/>
  <c r="P39" i="9"/>
  <c r="AH39" i="9"/>
  <c r="Y39" i="9"/>
  <c r="AF27" i="9"/>
  <c r="AF39" i="9"/>
  <c r="D39" i="9"/>
  <c r="X39" i="9"/>
  <c r="AK12" i="9"/>
  <c r="AL12" i="9" s="1"/>
  <c r="V39" i="9"/>
  <c r="Z39" i="9"/>
  <c r="AK25" i="9"/>
  <c r="AL25" i="9" s="1"/>
  <c r="AK33" i="9"/>
  <c r="AL33" i="9" s="1"/>
  <c r="T22" i="9"/>
  <c r="T20" i="8"/>
  <c r="T20" i="9" s="1"/>
  <c r="H8" i="9" s="1"/>
  <c r="R8" i="9" s="1"/>
  <c r="C4" i="10" s="1"/>
  <c r="AJ20" i="8"/>
  <c r="AJ20" i="9" s="1"/>
  <c r="Y8" i="9" s="1"/>
  <c r="AH8" i="9" s="1"/>
  <c r="D4" i="10" s="1"/>
  <c r="D8" i="10" s="1"/>
  <c r="AJ22" i="9"/>
  <c r="AK22" i="9" l="1"/>
  <c r="AL22" i="9" s="1"/>
  <c r="AF9" i="9"/>
  <c r="C8" i="10"/>
  <c r="B8" i="10"/>
  <c r="P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300-000001000000}">
      <text>
        <r>
          <rPr>
            <sz val="10"/>
            <color rgb="FF000000"/>
            <rFont val="Arial"/>
          </rPr>
          <t>Potencialidade refere-se ao quanto uma determinada entidade está preparada para a materialização de uma  oportunidade, levando em consideração sua agilidade de resposta e adaptabilidade para cenários distintos dos previstos.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400-000001000000}">
      <text>
        <r>
          <rPr>
            <sz val="10"/>
            <color rgb="FF000000"/>
            <rFont val="Arial"/>
          </rPr>
          <t>Vulnerabilidade refere-se ao quanto uma determinada entidade está preparada para a materialização de uma ameaça, levando em consideração sua agilidade de resposta e adaptabilidade para cenários distintos dos previstos.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500-000001000000}">
      <text>
        <r>
          <rPr>
            <sz val="10"/>
            <color rgb="FF000000"/>
            <rFont val="Arial"/>
          </rPr>
          <t xml:space="preserve">POTENCIALIDADE DE AÇÃO OFENSIVA					
quanto as forças podem ajudar a aproveitar as oportunidades do mercado. 					
POTENCIALIDADE DE AÇÃO DEFENSIVA					
quanto o conjunto de forças está preparado para rechaçar as ameaças que se aproximam. 					
					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10"/>
            <color rgb="FF000000"/>
            <rFont val="Arial"/>
          </rPr>
          <t>DEBILIDADES					
quanto as fraquezas podem causar problemas para o aproveitamento das oportunidades. 		
VULNERABILIDADES					
quanto o conjunto de fraquezas pode amplificar o efeito das ameaças.</t>
        </r>
      </text>
    </comment>
  </commentList>
</comments>
</file>

<file path=xl/sharedStrings.xml><?xml version="1.0" encoding="utf-8"?>
<sst xmlns="http://schemas.openxmlformats.org/spreadsheetml/2006/main" count="450" uniqueCount="336">
  <si>
    <t>Consequências para o Ensino, a Pesquisa e a Extensão na UFLA</t>
  </si>
  <si>
    <t>Macrotendências mais prováveis para os próximos 5 anos</t>
  </si>
  <si>
    <t>Política</t>
  </si>
  <si>
    <t>Economico-social</t>
  </si>
  <si>
    <t>Legais</t>
  </si>
  <si>
    <t>- Instabilidade Política
- Reformas tributárias e administrativa
- Indefinição da definição do teto dos gastos (EC 95)
- Portaria 1.122 /2020 MCTIC
- Estratégia Federal de Desenvolvimento para o Brasil no período de 2020 a 2031 (Decreto nº 10.531/2020)
- Plano Nacional de Educação
- Diretrizes resultantes do Plano Nacional de Pós-Graduação
- Estratégia Nacional de Ciência, Tecnologia e Inovação 2016-2022
- Objetivos de Desenvolvimento Sustentável (ODS) 
- PPA 2020-2023 (Lei 13.971/2019)
- Estratégia de Governo Digital para o período de 2020 a 2022 (Decreto 10.332/2020)</t>
  </si>
  <si>
    <t>- Crise Econômica
- Desemprego
- Queda na arrecadação fiscal
- Transformações dos processos de socialização
- Redução do poder aquisitivo de algumas famílias
- Aumento da desigualdade social
- Redução ou estagnação orçamentária</t>
  </si>
  <si>
    <t>- Lei 11.196/05: Lei do Bem
- Novo Marco Legal de Ciência, Tecnologia e
Inovação
- Lei Complementar 173(2019)                                                                                                                                     - Decreto Nº 7.234, de 19 de julho de 2010, que dispõe sobre o Programa Nacional de Assistência Estudantil (PNAES)
- Normas infralegais
- Decreto nº 9.203/2017, alterado pelo Decreto nº 9.901/2019
- Normativa Conjunta CGU/MP nº 1/2016
- Portaria CGU 1089/2018
- Instrução Normativa do Tribunal de Contas da União (TCU) nº 84/2020
- Elaboração, avaliação e revisão do planejamento estratégico (IN Min. Econ. 24/2020)</t>
  </si>
  <si>
    <t>- Redução do número de servidores e colaboradores terceirizados</t>
  </si>
  <si>
    <t>- Redução na capacidade de investimento em capital</t>
  </si>
  <si>
    <t>- Aumento na demanda da sociedade por desenvolvimento científico e inovação tecnológica.</t>
  </si>
  <si>
    <t>- Reestruturação na carreira de docentes e TAES</t>
  </si>
  <si>
    <t>- Redução em programas de bolsas ofertados pela UFLA</t>
  </si>
  <si>
    <t>- Aumento na capacidade de captação de recursos na iniciativa privada</t>
  </si>
  <si>
    <t>- Redução de recurso de fomento público à pesquisa</t>
  </si>
  <si>
    <t>- Redução em programas de bolsas pelas agências de fomento</t>
  </si>
  <si>
    <t>- Aumento no número de bolsas ofertadas pela iniciaiva privada</t>
  </si>
  <si>
    <t>- Aumento das demandas da sociedade por
 ciencia e tecnologias inovadoras (CT&amp;I)</t>
  </si>
  <si>
    <t>- Redução de procura de alunos pela universidade</t>
  </si>
  <si>
    <t>- Redução do número de servidores</t>
  </si>
  <si>
    <t>- Utilização de energias renováveis pela UFLA</t>
  </si>
  <si>
    <t>- Aumento da evasão estudantil</t>
  </si>
  <si>
    <t>- Restrições normativas e legais para aplicação de recursos orçamentários em ações para o desenvolvimento institucional</t>
  </si>
  <si>
    <t>- Necessidade de definição de nova  politica  institucional para ensino de graduação</t>
  </si>
  <si>
    <t>- Extinção de curso devido baixa procura</t>
  </si>
  <si>
    <t>- Melhoria no sistema de Governança da UFLA</t>
  </si>
  <si>
    <t>- Transformação digital</t>
  </si>
  <si>
    <t>- Transformação do modo de trabalho pós-pandemia</t>
  </si>
  <si>
    <t>- Conformidadade Lei Geral de Proteção de Dados Pessoais, Lei nº 13.709/2018</t>
  </si>
  <si>
    <t>- Novos paradigmas do processo de ensino-aprendizagem</t>
  </si>
  <si>
    <t>- Aumento do número de estudantes em situação de vulnerabilidade socioeconômica com maiores demandas pelos programas de assistência estudantil</t>
  </si>
  <si>
    <t>- Ampliação do número de cursos de especialização</t>
  </si>
  <si>
    <t>- Possibilidade de captação de recursos internacionais</t>
  </si>
  <si>
    <t>- Aumento da demanda por assistência a saúde da comunidade acadêmica</t>
  </si>
  <si>
    <t>- Necessidade de aumento na captação de recursos para obtenção de rendas próprias</t>
  </si>
  <si>
    <t>ID</t>
  </si>
  <si>
    <t>OBJETIVO DO PDI 2021-2025 ALINHADO</t>
  </si>
  <si>
    <t>N1</t>
  </si>
  <si>
    <t>OBJETIVO ESTRATÉGICO DA PRÓ-REITORIA
(Estratégia no PDI 2021-2025)</t>
  </si>
  <si>
    <t>META</t>
  </si>
  <si>
    <t>INDICADOR</t>
  </si>
  <si>
    <t>CÁLCULO DO INDICADOR</t>
  </si>
  <si>
    <t>Fontes de Recursos Financeiros Necessários (2021-2025)</t>
  </si>
  <si>
    <t>Estimativa de Recursos Orçamentários de Investimentos Necessários (2021-2025)</t>
  </si>
  <si>
    <t>VALOR BASE</t>
  </si>
  <si>
    <t>META ANUAL PLANEJADA</t>
  </si>
  <si>
    <t>META ANUAL ALCANÇADA</t>
  </si>
  <si>
    <t>Responsável</t>
  </si>
  <si>
    <t>Ações</t>
  </si>
  <si>
    <t>JUSTIFICATIVA PARA METAS NÃO ALCANÇADAS</t>
  </si>
  <si>
    <t>LOA-UFLA</t>
  </si>
  <si>
    <t>TED</t>
  </si>
  <si>
    <t>Projetos</t>
  </si>
  <si>
    <t>Outras</t>
  </si>
  <si>
    <t>2.1.5</t>
  </si>
  <si>
    <t>Aumentar o fator de impacto e o número de publicações de artigos produzidos pelos PPG</t>
  </si>
  <si>
    <t>2.1.5.1</t>
  </si>
  <si>
    <t>Melhorar a qualidade da redação em português dos artigos produzidos pelos PPG para subsidiar melhores traduções</t>
  </si>
  <si>
    <t>Oferta de pelo menos um curso de redação cientifica por ano</t>
  </si>
  <si>
    <t>Número de cursos ofertados</t>
  </si>
  <si>
    <t>Σ do número de cursos ofertados</t>
  </si>
  <si>
    <t>-</t>
  </si>
  <si>
    <t>PRPG</t>
  </si>
  <si>
    <t>Realizaer o levantamento de potenciais interessados.
 Divulgar o curso.
 Realizar o curso.
 Realizar a autoavaliação do curso.</t>
  </si>
  <si>
    <t>2.1.5.2</t>
  </si>
  <si>
    <t>Melhorar a qualidade da tradução para o inglês ou revisão dos artigos produzidos pelos PPG.</t>
  </si>
  <si>
    <t>Apoiar financeiramente a tradução/revisão de 1250 artigos científicos até o final de 2025 (300 artigos por ano).</t>
  </si>
  <si>
    <t>Número de artigos traduzidos/revisados por meio do PAPC.</t>
  </si>
  <si>
    <t>Σ do número artigos científicos apoiados por meio do PAPC.</t>
  </si>
  <si>
    <t>Contratar ou renovar contrato (CPS 037/2020) com empresa especializada na prestação desse serviço.
 Publicar pelo anualmente o edital do Programa de Apoio a Publicação Científica (PAPC).</t>
  </si>
  <si>
    <t>2.1.5.3</t>
  </si>
  <si>
    <t>Apoiar financeiramente o pagamento de taxas de publicação em periódicos de alto impacto.</t>
  </si>
  <si>
    <t>Apoiar financeiramente o pagamento da taxa para publicação de pelo menos 1 artigo científico por PPG's, em periódicos do quartil Q1 e Q2, por ano.</t>
  </si>
  <si>
    <t>Número de artigos apoiados.</t>
  </si>
  <si>
    <t>Σ do número artigos financiados por meio do PAPEI.</t>
  </si>
  <si>
    <t>Pulicar anualmente o edital do Programa de Apoio à Publicação Científica em Periódicos de Elevado Impacto (PAPEI).</t>
  </si>
  <si>
    <t>Os PPGs em Física (em Associação) e em Ensino de Física foram encerrados.</t>
  </si>
  <si>
    <t>2.1.5.4</t>
  </si>
  <si>
    <t>Monitorar os indicadores de produção científica nos PPG.</t>
  </si>
  <si>
    <t>Monitorar os indicadores de produção científica nos PPG</t>
  </si>
  <si>
    <t>Número de PPG monitorados.</t>
  </si>
  <si>
    <t>Σ do número de PPG monitorados.</t>
  </si>
  <si>
    <t>Contratar/ renovar (CPS 038/2020) contrato com empresa especializada na prestação desse serviço.</t>
  </si>
  <si>
    <t>A planilha de indicadores está sendo ainda definida em razão da falta de definição formal por parte da CAPES quanto aos critérios de avaliação dos PPG mesmo tendo adotado o critério de "Quartil" na última avaliação. Assim, não é possível a introdução de indicadores de produção até que essa definição ocorra.</t>
  </si>
  <si>
    <t>2.1.13</t>
  </si>
  <si>
    <t>Promover a melhoria dos PPC's dos Programas de Pós Graduação da UFLA</t>
  </si>
  <si>
    <t>2.1.13.1</t>
  </si>
  <si>
    <t>Coordenar as atualizações dos PPC's nas Unidades Acadêmicas</t>
  </si>
  <si>
    <t>Garantir que 100% dos PPC's sejam atualizados</t>
  </si>
  <si>
    <t>Número de PPC's atualizados</t>
  </si>
  <si>
    <t>Σ do número de PPC's atualizados</t>
  </si>
  <si>
    <t>Designar comissão para definição dos requisitos mínimos necessários para a elaboração dos PPC. 
Inserir a data limite para a atualização dos PPC no cronograma da Pós-Graduação.</t>
  </si>
  <si>
    <t>2.1.14</t>
  </si>
  <si>
    <t>Estimular a procura de estudantes de pós-graduação pela universidade</t>
  </si>
  <si>
    <t>2.1.14.1</t>
  </si>
  <si>
    <t>Divulgar e realizar o processo de seleção dos PPG’s em outros locais fora da UFLA</t>
  </si>
  <si>
    <t>Incentivar a divulgação e realização do processo de seleção de 70% dos PPG's em outros locais fora da UFLA</t>
  </si>
  <si>
    <t>Número de PPG's que realizam processo seletivo em locais fora da UFLA</t>
  </si>
  <si>
    <t>Σ do número de PPG's que realizam processo seletivo em locais fora da UFLA</t>
  </si>
  <si>
    <t>Continuar apoiando as iniciativas para a manutenção do processo seletivo no formato on-line.</t>
  </si>
  <si>
    <t>2.1.14.2</t>
  </si>
  <si>
    <t>Criar e consolidar ferramenta de divulgação da pós-graduação da UFLA.</t>
  </si>
  <si>
    <t>Consolidar as informações relativas a todos os PPG e disponibilizá-las.</t>
  </si>
  <si>
    <t>Criação da ferramenta de divulgação</t>
  </si>
  <si>
    <t>Σ do número de PPG com informações disponibilizadas na ferramenta.</t>
  </si>
  <si>
    <t>Designar responsável pela construção da ferramenta.
Confecção do material de divulgação pelos PPG.
Divulgação das informações.
Revisão periódica.</t>
  </si>
  <si>
    <t>2.1.15</t>
  </si>
  <si>
    <t>Ampliar o número de cursos de especialização</t>
  </si>
  <si>
    <t>2.1.15.1</t>
  </si>
  <si>
    <t>Elaborar editais anuais de seleção de projetos de cursos de especialização</t>
  </si>
  <si>
    <t>Planejar, elaborar e executar um edital ao ano, num total de 5 editais até 2025</t>
  </si>
  <si>
    <t>Número de editais publicados e executados</t>
  </si>
  <si>
    <t>Σ do número de editais publicados e executados</t>
  </si>
  <si>
    <t>CEAD/CPLS/PRPG</t>
  </si>
  <si>
    <t>Elaborar os editais e enviar para análise e parecer a Procuradoria Federal da UFLA.</t>
  </si>
  <si>
    <t>O Edital n°54/2020 não foi executado em pois houve a necessidade de ajustes em regulamentos internos, elaboração de normas, além da celebração do Convênio n° 172/2021 entre a UFLA e Fundecc para auxílio na execução financeira, impedindo o lançamento de novo Edital.  Em 2002 não houve edital pois não foi celebrado convênio junto à FUNDECC para apoio na execução dos projetos de cursos a serem selecionados.</t>
  </si>
  <si>
    <t>2.1.15.2</t>
  </si>
  <si>
    <t>Selecionar, via edital, ao menos 15 projetos de cursos no primeiro ano e nos anos seguintes 30 projetos ao ano</t>
  </si>
  <si>
    <t>Selecionar 130 projetos de cursos até 2025</t>
  </si>
  <si>
    <t>Número de projetos selecionados ao ano</t>
  </si>
  <si>
    <t>Σ do número de projetos selecionados ao ano</t>
  </si>
  <si>
    <t>Publicar os Editais.
Divulgar os Editais em reuniões nas Unidades Acadêmicas.
Apoiar a elaboração e envio das propostas.
Compor as comissões de análise das propostas.</t>
  </si>
  <si>
    <t>Os 17 (dezessete) cursos selecionados no Edital n° 54/2020 não tiveram suas turmas iniciadas em 2021 por conta de atrasos na execução do edital, impossibilitando a seleção de novos cursos. Em 2022 não houve edital pois não foi celebrado convênio junto à FUNDECC para apoio na execução dos projetos de cursos a serem selecionados.</t>
  </si>
  <si>
    <t>2.1.15.3</t>
  </si>
  <si>
    <t>Desenvolver novo modelo de gestão administrativa e pedagógica para cursos de pós-graduação Lato Sensu</t>
  </si>
  <si>
    <t>Implantar projeto piloto do novo modelo até 31/12/2022</t>
  </si>
  <si>
    <t>Percentual do projeto piloto implantado</t>
  </si>
  <si>
    <t>CPLS/CEAD</t>
  </si>
  <si>
    <t>Estudar as melhores práticas de mercado.
Elaborar proposta pedagógica.
Propor alteração nas regulamentações internas.
Estabelecer aproximação com a DGTI para ajustes nas ferramentas e sistemas de controle pedagógico e de gestão . 
Apresentar a nova proposta para a Diretoria Executiva .</t>
  </si>
  <si>
    <t>2.1.15.4</t>
  </si>
  <si>
    <t>Prospecção de projetos de parceria para oferta de cursos de especialização in company</t>
  </si>
  <si>
    <t>Iniciar ao menos um curso no formato in company ao ano, num total de 5 editais até 2025</t>
  </si>
  <si>
    <t>Número de cursos in company iniciados</t>
  </si>
  <si>
    <t>Σ do número de cursos in company iniciados</t>
  </si>
  <si>
    <t>Estabelecer diálogo com as Unidades Acadêmicas para prospectar projetos e demandas.</t>
  </si>
  <si>
    <t>2.1.15.5</t>
  </si>
  <si>
    <t>Oferta de cursos de pós-graduação em parceria com a UAB/CAPES</t>
  </si>
  <si>
    <t>Propor a submissão de pelo menos dois projetos de curso em editais específicos da UAB/CAPES, totalizando 10 projetos até 2025</t>
  </si>
  <si>
    <t>Número de projetos submetidos nos editais específicos UAB/CAPES</t>
  </si>
  <si>
    <t>Σ do número de projetos submetidos nos editais específicos UAB/CAPES</t>
  </si>
  <si>
    <t>Realizar a gestão junto a Coordenação UAB/UFLA para participação em editais da Capes/UAB.</t>
  </si>
  <si>
    <t>Não houve submissão de projetos pois não foi aberto em 2021 novo edital da UAB.</t>
  </si>
  <si>
    <t>2.1.16</t>
  </si>
  <si>
    <t>Implementar o programa de autoavaliação e planejamento estratégico dos PPGs</t>
  </si>
  <si>
    <t>2.1.16.1</t>
  </si>
  <si>
    <t>Implementar e supervisionar ações para autoavaliação e planejamento estratégico dos PPG’s</t>
  </si>
  <si>
    <t>Implementar os planejamentos estratégicos em todos os PPG's até 2025</t>
  </si>
  <si>
    <t>Número de planejamentos implementados</t>
  </si>
  <si>
    <t>Σ do número de planejamentos implementados</t>
  </si>
  <si>
    <t>Criar comitês para avaliação do planejamento estratégico dos PPG's com participação de membros de outros PPG.
Elaborar relatórios pelos comitês com apontamento de pontos críticos e possíveis ações a curto, médio e longo prazo.
Elaborar o planejamento estratégico pelo PPG avaliado com base nas recomendações do comitê, estabelecendo as ações a curto, médio e longo prazo.
Definir indicadores.
Construir planilha para consolidar informações.
Avaliar o desempenho de cada PPG ano a ano.
Reunir com os membros do PPG para apresentação dos resultados e traçar estratégias.</t>
  </si>
  <si>
    <t>2.1.17</t>
  </si>
  <si>
    <t>Aprimorar a Internacionalização Institucional</t>
  </si>
  <si>
    <t>2.1.17.1</t>
  </si>
  <si>
    <t>Implementar as ações planejadas nos Instrumentos de Cooperação vigentes</t>
  </si>
  <si>
    <t>Executar 600 mobilidades (discentes, docentes e técnicos) no âmbito das Cooperações Internacionais até 2025</t>
  </si>
  <si>
    <t>Número de mobilidades realizadas no âmbito das Cooperações Internacionais</t>
  </si>
  <si>
    <t>Σ do número de mobilidades realizadas ao abrigo de um instrumento de cooperação internacional (discentes, docentes, técnicos)</t>
  </si>
  <si>
    <t>DRI/PRPG</t>
  </si>
  <si>
    <t>Consultar as instituições parceiras sobre o número de vagas para mobilidade .
 Publicar edital de seleção para as mobilidades acadêmicas internacionais e implementá-las.</t>
  </si>
  <si>
    <t>No primeiro semestre muitas mobilidades foram canceladas ou adiadas em virtude da pandemia por COVID19.</t>
  </si>
  <si>
    <t>2.1.17.2</t>
  </si>
  <si>
    <t>Aumentar o número de publicações de artigos científicos com contribuição de Instituições Internacionais</t>
  </si>
  <si>
    <t>Aumentar em 25% o número de publicações de artigos científicos com contribuição de Instituições Internacionais ao final de 2025</t>
  </si>
  <si>
    <t>Número de publicações de artigos científicos com a contribuição de instituições internacionais</t>
  </si>
  <si>
    <t>Σ do número de artigos científicos publicados com instituições internacionais</t>
  </si>
  <si>
    <t>Realizar o levantamento de publicações de artigos científicos da UFLA com instiuições internacionais parceiras.</t>
  </si>
  <si>
    <t>2.1.17.3</t>
  </si>
  <si>
    <t>Regulamentar a oferta de disciplinas em inglês</t>
  </si>
  <si>
    <t>Instituir e regulamentar junto às Unidades Acadêmicas a oferta total de 30 disciplinas em inglês pela UFLA na Graduação e na Pós Graduação até o final de 2025</t>
  </si>
  <si>
    <t>Número de disciplinas em inglês disponibilizadas</t>
  </si>
  <si>
    <t>Σ do número de disciplinas disponibilizadas em inglês na graduação e na pós graduação</t>
  </si>
  <si>
    <t>Realizar reuniões com as Unidades Acadêmicas para apresentar o projeto e consultar interesse dos docentes.
 Regulamentar a oferta de disciplinas em inglês.
 Divulgar catálogo de ofertas junto aos parceiros internacionais.</t>
  </si>
  <si>
    <t>A oferta terá início em 2022.</t>
  </si>
  <si>
    <t>2.1.17.4</t>
  </si>
  <si>
    <t>Regulamentar e implementar um processo seletivo unificado para o ingresso estudantes internacionais (na Graduação e na Pós Graduação)</t>
  </si>
  <si>
    <t>Implementar a oferta de 40 vagas para estudantes internacionais (Graduação e Pós Graduação) por meio de processo seletivo unificado até o final de 2025.</t>
  </si>
  <si>
    <t>Número de estudantes internacionais (Graduação e Pós Graduação) ativos para realização de curso completo</t>
  </si>
  <si>
    <t>Σ do número de estudantes internacionais ativos (Graduação e Pós-Graduação)</t>
  </si>
  <si>
    <t>Publicar edital de seleção para receber estudantes internacionais para cursar graduação e pós graduação completa.
 Divulgar o edital junto às embaixadas e instituições internacionais parceiras.
 Selecionar os estudantes e implementar sua vinculação à UFLA.</t>
  </si>
  <si>
    <t>2.1.18</t>
  </si>
  <si>
    <t>Ampliar a captação de recursos internacionais</t>
  </si>
  <si>
    <t>2.1.18.1</t>
  </si>
  <si>
    <t>Trabalhar como interlocutor na captação de recursos internacionais</t>
  </si>
  <si>
    <t>Facilitar o diálogo entre a UFLA (NINTEC e docentes) e as instituições internacionais para viabilizar a formalização de 10 parcerias com transferência de recursos financeiros até o final de 2025.</t>
  </si>
  <si>
    <t>Número de instrumentos de cooperação internacionais com captação de recursos em tramitação</t>
  </si>
  <si>
    <t>Σ do número de instrumentos de cooperação internacional com captação de recursos formalizados</t>
  </si>
  <si>
    <t>Promover o diálogo entre a potencial instituição parceira internacional e os interessados na UFLA.
 Apoiar a tramitação dos instrumentos de cooperação internacional com transferência de recursos financeiros.
 Captar recursos financeiros por meio de projetos por meio de Parcerias Público Privadas.</t>
  </si>
  <si>
    <t>3.1.2</t>
  </si>
  <si>
    <t>Aprimorar a qualidade dos cursos de pós-graduação</t>
  </si>
  <si>
    <t>3.1.2.1</t>
  </si>
  <si>
    <r>
      <rPr>
        <sz val="8"/>
        <rFont val="Arial"/>
      </rPr>
      <t>Acompanhar e direcionar os PPG's (</t>
    </r>
    <r>
      <rPr>
        <b/>
        <sz val="8"/>
        <rFont val="Arial"/>
      </rPr>
      <t>Stricto Sensu</t>
    </r>
    <r>
      <rPr>
        <sz val="8"/>
        <rFont val="Arial"/>
      </rPr>
      <t>)</t>
    </r>
    <r>
      <rPr>
        <b/>
        <sz val="8"/>
        <rFont val="Arial"/>
      </rPr>
      <t xml:space="preserve"> </t>
    </r>
    <r>
      <rPr>
        <sz val="8"/>
        <rFont val="Arial"/>
      </rPr>
      <t>e os cursos de pós-graduação (</t>
    </r>
    <r>
      <rPr>
        <b/>
        <sz val="8"/>
        <rFont val="Arial"/>
      </rPr>
      <t>Lato Sensu</t>
    </r>
    <r>
      <rPr>
        <sz val="8"/>
        <rFont val="Arial"/>
      </rPr>
      <t>) para manutenção e melhoria dos índices internos de avaliação</t>
    </r>
  </si>
  <si>
    <t xml:space="preserve">Adotar uma ferramenta de monitoramento de índices de desempenho dos PPG's e dos cursos de pós-graduação </t>
  </si>
  <si>
    <t>Número de PPG's e cursos de pós-graduação monitorados</t>
  </si>
  <si>
    <t>Σ do número de PPG's e de cursos de pós-graduação monitorados</t>
  </si>
  <si>
    <t>Benchmark em outras IES para identificar as ferramentas mais utlizadas
Adequar a ferramenta para a realidade da UFLA</t>
  </si>
  <si>
    <t>Dois pontos foram determinantes para o não alcance desse objetivo: 1 - a não divulgação do resultado da avaliação dos programas de pós-graduação por parte da CAPES; 2 - questões relacionadas à necessidade de manutenção do distânciamento social no período. Em 2022, os PPGs em Física (em Associação) e em Ensino de Física foram encerrados.</t>
  </si>
  <si>
    <t>3.1.2.2</t>
  </si>
  <si>
    <t>Implementar e supervisionar ações para 
 autoavaliação e planejamento estratégico dos PPG’s</t>
  </si>
  <si>
    <t>Implementar questionário anual de autoavaliação do planejamento estratégico</t>
  </si>
  <si>
    <t>Número de questionários implementados</t>
  </si>
  <si>
    <t>Σ do número de questionários implementados</t>
  </si>
  <si>
    <t>3.1.2.3</t>
  </si>
  <si>
    <t>Inserir a formação para Equidade, Diversidade
 e Inclusão como ação transdisciplinar aos
 currículos</t>
  </si>
  <si>
    <t>Regulamentar ações para Equidade, Diversidade e Inclusão em todos os PPG's</t>
  </si>
  <si>
    <t>Atualização do regulamento da pós-graduação e dos PPG.</t>
  </si>
  <si>
    <t>Σ do número de PPG's que atualizaram seus regulamentos e a atualização do regulamento da PRPG</t>
  </si>
  <si>
    <t>Elaborar a proposta de alteração do Regulamento Geral da Pós-Graduação.
Aprovar no Conselho da Pós-Graduação.
Elaborar as propostas de alteração dos Regulamentos dos PPG.
Aprovar os Regulamentos pela Câmara competente dos Regulamentos dos PPG.</t>
  </si>
  <si>
    <t xml:space="preserve">Os PPG estavam aguardando a aprovação do regulamento geral da Pós-graduação o que só ocorreu em 16 de novembro de 2021. </t>
  </si>
  <si>
    <t>3.1.2.4</t>
  </si>
  <si>
    <t>Fomentar iniciativas para a ampliação da
 formação empreendedora e de inovação
 tecnológica</t>
  </si>
  <si>
    <t>Estimular a realização de um evento anual voltado ao empreendedorismo para os pós graduandos</t>
  </si>
  <si>
    <t>Número de eventos realizados</t>
  </si>
  <si>
    <t>Σ do número de eventos realizados</t>
  </si>
  <si>
    <t>Organizar eventos voltados ao tema de empreendedorismo.
Divulgar e realizar os eventos.
Realizar a avaliação dos eventos junto a público interessado.</t>
  </si>
  <si>
    <t>Plano de Desenvolvimento da Unidade - PDU</t>
  </si>
  <si>
    <t>Metas</t>
  </si>
  <si>
    <t>Faculdade de Filosofia, Ciências Humanas, Educação e Letras - FAELCH (PDF - 1.93 MB)</t>
  </si>
  <si>
    <t>Metas FAELCH</t>
  </si>
  <si>
    <t>Oportunidades</t>
  </si>
  <si>
    <r>
      <rPr>
        <b/>
        <sz val="8"/>
        <color rgb="FFFFFFFF"/>
        <rFont val="Arial"/>
      </rPr>
      <t>Probabilidade de ocorrência</t>
    </r>
    <r>
      <rPr>
        <sz val="8"/>
        <color rgb="FFFFFFFF"/>
        <rFont val="Arial"/>
      </rPr>
      <t xml:space="preserve">
1-Rara - 5-Muito provavelmente</t>
    </r>
  </si>
  <si>
    <t>Impacto (efeito) Positivo
1: Incidental - 5: Extremo</t>
  </si>
  <si>
    <r>
      <rPr>
        <b/>
        <sz val="8"/>
        <color rgb="FFFFFFFF"/>
        <rFont val="Arial"/>
      </rPr>
      <t>Potencialidade</t>
    </r>
    <r>
      <rPr>
        <sz val="8"/>
        <color rgb="FFFFFFFF"/>
        <rFont val="Arial"/>
      </rPr>
      <t xml:space="preserve">
1: Muito baixa - 5: Muito alta</t>
    </r>
  </si>
  <si>
    <t>Grau de relevância</t>
  </si>
  <si>
    <t>Incentivo ao estágio pós-doutoral estabelecendo relações estreitas com pesquisadores experientes</t>
  </si>
  <si>
    <t>Implementação de cotas e ações afirmativas</t>
  </si>
  <si>
    <t>Fortalecimento da educação básica por meio de projetos de extensão</t>
  </si>
  <si>
    <t>Parcerias com empresas e instituiçoes externas</t>
  </si>
  <si>
    <t>Fortalecimento da interdisciplinaridade entre programas</t>
  </si>
  <si>
    <t xml:space="preserve">Ampliação de oportunidades de realização de eventos científicos e divulgação científica </t>
  </si>
  <si>
    <t>Desenvolvimento de cursos e disciplinas de forma híbrida e/ou online (parceria UAB/CAPES)</t>
  </si>
  <si>
    <t>Criação e consolidação de  ferramenta de acompanhamento e suporte de egressos</t>
  </si>
  <si>
    <t>Ameaças</t>
  </si>
  <si>
    <r>
      <rPr>
        <b/>
        <sz val="8"/>
        <color rgb="FF000000"/>
        <rFont val="Arial"/>
      </rPr>
      <t>Probabilidade de ocorrência</t>
    </r>
    <r>
      <rPr>
        <sz val="8"/>
        <color rgb="FF000000"/>
        <rFont val="Arial"/>
      </rPr>
      <t xml:space="preserve">
1-Raramente - 5-Muito provávelmente</t>
    </r>
  </si>
  <si>
    <r>
      <rPr>
        <b/>
        <sz val="8"/>
        <color rgb="FF000000"/>
        <rFont val="Arial"/>
      </rPr>
      <t xml:space="preserve">Impacto (efeito) Negativo
</t>
    </r>
    <r>
      <rPr>
        <sz val="8"/>
        <color rgb="FF000000"/>
        <rFont val="Arial"/>
      </rPr>
      <t>1: Incidental - 5: Extremo</t>
    </r>
  </si>
  <si>
    <r>
      <rPr>
        <b/>
        <sz val="8"/>
        <color rgb="FF000000"/>
        <rFont val="Arial"/>
      </rPr>
      <t>Vulnerabilidade</t>
    </r>
    <r>
      <rPr>
        <sz val="8"/>
        <color rgb="FF000000"/>
        <rFont val="Arial"/>
      </rPr>
      <t xml:space="preserve">
1: Muito baixa - 5: Muito alta</t>
    </r>
  </si>
  <si>
    <t>Queda no número de estudantes de pós-graduação do PPGL</t>
  </si>
  <si>
    <t>Mudanças nas políticas educacionais</t>
  </si>
  <si>
    <t>Concorrência de outros programas na mesma área</t>
  </si>
  <si>
    <t>Estagnação ou redução do número de publicações de artigos científicos nacionais e internacionais por docentes, discentes e egressos.</t>
  </si>
  <si>
    <t>Limitações orçamentárias</t>
  </si>
  <si>
    <t>Forças</t>
  </si>
  <si>
    <r>
      <rPr>
        <b/>
        <sz val="8"/>
        <color rgb="FFFFFFFF"/>
        <rFont val="Arial"/>
      </rPr>
      <t xml:space="preserve">Diferenciação sobre os concorrentes
</t>
    </r>
    <r>
      <rPr>
        <sz val="8"/>
        <color rgb="FFFFFFFF"/>
        <rFont val="Arial"/>
      </rPr>
      <t>1: Muito pequena  - 5: Muito grande</t>
    </r>
  </si>
  <si>
    <r>
      <rPr>
        <b/>
        <sz val="8"/>
        <color rgb="FFFFFFFF"/>
        <rFont val="Arial"/>
      </rPr>
      <t xml:space="preserve">Facilidade de imitação
</t>
    </r>
    <r>
      <rPr>
        <sz val="8"/>
        <color rgb="FFFFFFFF"/>
        <rFont val="Arial"/>
      </rPr>
      <t>1: Muito fácil - 5: Muito difícil</t>
    </r>
  </si>
  <si>
    <r>
      <rPr>
        <b/>
        <sz val="8"/>
        <color rgb="FFFFFFFF"/>
        <rFont val="Arial"/>
      </rPr>
      <t>Impacto (efeito) Positivo</t>
    </r>
    <r>
      <rPr>
        <sz val="8"/>
        <color rgb="FFFFFFFF"/>
        <rFont val="Arial"/>
      </rPr>
      <t xml:space="preserve">
1: Incidental - 5: Extremo</t>
    </r>
  </si>
  <si>
    <t xml:space="preserve">Infraestrutura        </t>
  </si>
  <si>
    <t>Parcerias Internacionais da UFLA</t>
  </si>
  <si>
    <t xml:space="preserve">Corpo docente qualificado </t>
  </si>
  <si>
    <t>Linhas de pesquisa diversificadas</t>
  </si>
  <si>
    <t>Integração com a graduação</t>
  </si>
  <si>
    <t>Interação com a comunidade</t>
  </si>
  <si>
    <t>Apoio financeiro - bolsas</t>
  </si>
  <si>
    <t>Colaboração Interdisciplinar</t>
  </si>
  <si>
    <t>Qualidade e adequação das dissertações ou equivalente em relação às áreas de concentração e linhas de pesquisa do programa</t>
  </si>
  <si>
    <t>Qualidade e envolvimento do corpo docente em relação às atividades de formação no programa</t>
  </si>
  <si>
    <t>Impacto econômico, social e cultural do programa.</t>
  </si>
  <si>
    <t>Fraquezas</t>
  </si>
  <si>
    <r>
      <rPr>
        <b/>
        <sz val="8"/>
        <color rgb="FFFFFFFF"/>
        <rFont val="Arial"/>
      </rPr>
      <t xml:space="preserve">Diferenciação dos concorrentes
</t>
    </r>
    <r>
      <rPr>
        <sz val="8"/>
        <color rgb="FFFFFFFF"/>
        <rFont val="Arial"/>
      </rPr>
      <t>1: Muito pequena  - 5: Muito grande</t>
    </r>
  </si>
  <si>
    <r>
      <rPr>
        <b/>
        <sz val="8"/>
        <color rgb="FFFFFFFF"/>
        <rFont val="Arial"/>
      </rPr>
      <t xml:space="preserve">Facilidade de melhoria
</t>
    </r>
    <r>
      <rPr>
        <sz val="8"/>
        <color rgb="FFFFFFFF"/>
        <rFont val="Arial"/>
      </rPr>
      <t>1: Muito fácil - 5: Muito difícil</t>
    </r>
  </si>
  <si>
    <r>
      <rPr>
        <b/>
        <sz val="8"/>
        <color rgb="FFFFFFFF"/>
        <rFont val="Arial"/>
      </rPr>
      <t>Impacto (efeito) Negativo</t>
    </r>
    <r>
      <rPr>
        <sz val="8"/>
        <color rgb="FFFFFFFF"/>
        <rFont val="Arial"/>
      </rPr>
      <t xml:space="preserve">
1: Incidental - 5: Extremo</t>
    </r>
  </si>
  <si>
    <t>Transparência na seleção e critérios de credenciamento</t>
  </si>
  <si>
    <t>Implementação de políticas de cotas e ações afirmativas</t>
  </si>
  <si>
    <t>Produção científica atualizada</t>
  </si>
  <si>
    <t>Traduação completa do site</t>
  </si>
  <si>
    <t>Criérios e politicas de afastamento para pós-doutorado</t>
  </si>
  <si>
    <t xml:space="preserve">Programa, planejamento estratégico e autoavaliação </t>
  </si>
  <si>
    <t>Qualidade da produação intelectual de discentes e egressos</t>
  </si>
  <si>
    <t>Destino, atuação, avaliação e acompanhamento de egressos</t>
  </si>
  <si>
    <t>Internacionalização, inserção (local, regional e nacional) e visibilidade do programa</t>
  </si>
  <si>
    <t>Número reduzido de servidores docentes</t>
  </si>
  <si>
    <t xml:space="preserve">Número baixo de citação de publicações	</t>
  </si>
  <si>
    <t>Captação de recursos</t>
  </si>
  <si>
    <t>Matriz SWOT
Relação de fatores</t>
  </si>
  <si>
    <t>OPORTUNIDADES</t>
  </si>
  <si>
    <t>Total</t>
  </si>
  <si>
    <t>AMEAÇAS</t>
  </si>
  <si>
    <t>0: Relação nula
1: Relação muito baixa
2: Relação baixa
3: Relação razoável
4: Relação alta
5: Relação muito alta</t>
  </si>
  <si>
    <t>FORÇAS</t>
  </si>
  <si>
    <t>FRAQUEZAS</t>
  </si>
  <si>
    <t>Matriz SWOT
Densidade dos quadrantes</t>
  </si>
  <si>
    <t>Grau de atuação da Força</t>
  </si>
  <si>
    <t>Σ Força</t>
  </si>
  <si>
    <t>%T Força</t>
  </si>
  <si>
    <t>POTENCIALIDADE DE AÇÃO OFENSIVA</t>
  </si>
  <si>
    <t>POTENCIALIDADE DE AÇÃO DEFENSIVA</t>
  </si>
  <si>
    <t xml:space="preserve">Indica a existência de potencialidade de ação apontando o quanto as forças podem ajudar a aproveitar as oportunidades do mercado. </t>
  </si>
  <si>
    <t xml:space="preserve">Indica o potencial da capacidade  defensiva demonstrando o quanto o conjunto de forças está preparado para rechaçar as ameaças que se aproximam. </t>
  </si>
  <si>
    <t>Pontos possíveis:</t>
  </si>
  <si>
    <t>Alcance:</t>
  </si>
  <si>
    <t>Densidade:</t>
  </si>
  <si>
    <t>Grau de atuação da Fraqueza</t>
  </si>
  <si>
    <t>%T Forças</t>
  </si>
  <si>
    <t>Σ Fraqueza</t>
  </si>
  <si>
    <t>%T Fraqueza</t>
  </si>
  <si>
    <t>DEBILIDADES</t>
  </si>
  <si>
    <t>VULNERABILIDADES</t>
  </si>
  <si>
    <t xml:space="preserve">Identifica o nível de debilidade da capacidade ofensiva indicando o quanto as fraquezas podem causar problemas para o aproveitamento das oportunidades. </t>
  </si>
  <si>
    <t xml:space="preserve">Apresenta o nível de vulnerabilidade da organização indicando o quanto o conjunto de fraquezas pode amplificar o efeito das ameaças. </t>
  </si>
  <si>
    <t>Σ Fraquezas</t>
  </si>
  <si>
    <t>%T Fraquezas</t>
  </si>
  <si>
    <t>%T  Forças - %T  Fraquezas</t>
  </si>
  <si>
    <t>Grau de acessibilidade à oportunidade</t>
  </si>
  <si>
    <t>Grau de impacto da ameça</t>
  </si>
  <si>
    <t>Densidade dos Quadrantes</t>
  </si>
  <si>
    <t>SWOT</t>
  </si>
  <si>
    <t>Posicionamento Estratégico Global</t>
  </si>
  <si>
    <t>Capacidade Ofensiva</t>
  </si>
  <si>
    <t>Capacidade Defensiva</t>
  </si>
  <si>
    <t>Intervalo do posicionamento</t>
  </si>
  <si>
    <t>Condição dominante do posicionamento</t>
  </si>
  <si>
    <r>
      <rPr>
        <sz val="12"/>
        <rFont val="Arial"/>
      </rPr>
      <t xml:space="preserve">Indicação de estratégia </t>
    </r>
    <r>
      <rPr>
        <sz val="12"/>
        <color rgb="FFFF0000"/>
        <rFont val="Arial"/>
      </rPr>
      <t>*</t>
    </r>
  </si>
  <si>
    <t xml:space="preserve"> 101% a 200%</t>
  </si>
  <si>
    <t>Muito favorável</t>
  </si>
  <si>
    <t>Altamente agressiva</t>
  </si>
  <si>
    <t>31% a 100%</t>
  </si>
  <si>
    <t>Favorável</t>
  </si>
  <si>
    <t>Predominante agressiva</t>
  </si>
  <si>
    <t>-30% a 30%</t>
  </si>
  <si>
    <t>Equilíbrio</t>
  </si>
  <si>
    <t>Essencialmente seletiva</t>
  </si>
  <si>
    <t>POSICIONAMENTO ESTRATÉGICO GLOBAL</t>
  </si>
  <si>
    <t xml:space="preserve"> -100% a -31%</t>
  </si>
  <si>
    <t>Desfavorável</t>
  </si>
  <si>
    <t>Predominante defensiva</t>
  </si>
  <si>
    <t>-200% a -101%</t>
  </si>
  <si>
    <t>Muito desfavorável</t>
  </si>
  <si>
    <t>Sobrevivência</t>
  </si>
  <si>
    <t xml:space="preserve">*A adoção da indicação de estratégica precisa ser avaliada com muito cuidado, pois, se considerarmos o conceito de racionalidade limitada, muitas ameaças e fraquezas podem não ter sido identificadas.
Apesar disso, o indicador pode auxiliar na formulação das estratégias.
</t>
  </si>
  <si>
    <t>-31% a -100%</t>
  </si>
  <si>
    <t>101% a 200%</t>
  </si>
  <si>
    <t>Dimensão/Grupo</t>
  </si>
  <si>
    <r>
      <rPr>
        <b/>
        <sz val="10"/>
        <rFont val="arial, sans, sans-serif"/>
      </rPr>
      <t>Resultados e Sociedade</t>
    </r>
    <r>
      <rPr>
        <sz val="10"/>
        <rFont val="arial, sans, sans-serif"/>
      </rPr>
      <t>: Qualidade da Educação/Sustentabilidade Econômica/Responsabilidade Social e Ambiental</t>
    </r>
  </si>
  <si>
    <r>
      <rPr>
        <b/>
        <sz val="10"/>
        <rFont val="Arial"/>
      </rPr>
      <t>Resultados e Sociedade</t>
    </r>
    <r>
      <rPr>
        <sz val="10"/>
        <color rgb="FF000000"/>
        <rFont val="Arial"/>
      </rPr>
      <t>: São objetivos que  precisam ser alcançados para o alcance integral da criação de valor para a sociedade e o cumprimento da Missão Institucional de modo sustentável. Esses objetivos também se organizam de acordo com as áreas finalísticas que compõem a Cadeia de Valor da UFLA.</t>
    </r>
  </si>
  <si>
    <r>
      <rPr>
        <b/>
        <sz val="10"/>
        <rFont val="arial, sans, sans-serif"/>
      </rPr>
      <t>Processos Internos</t>
    </r>
    <r>
      <rPr>
        <sz val="10"/>
        <rFont val="arial, sans, sans-serif"/>
      </rPr>
      <t>: Ensino, Pesquisa e Extensão/Assistência Estudantil/Gestão, Comunicação e Meio Ambiente</t>
    </r>
  </si>
  <si>
    <r>
      <rPr>
        <b/>
        <sz val="10"/>
        <rFont val="Arial"/>
      </rPr>
      <t>Processos Internos</t>
    </r>
    <r>
      <rPr>
        <sz val="10"/>
        <color rgb="FF000000"/>
        <rFont val="Arial"/>
      </rPr>
      <t>: Esses objetivos criam e cumprem a proposição de valor para a sociedade. O desempenho dos processos internos é um indicador de tendência de melhorias que terão impacto nos resultados e no atendimento às demandas da sociedade.</t>
    </r>
  </si>
  <si>
    <r>
      <rPr>
        <b/>
        <sz val="10"/>
        <rFont val="arial, sans, sans-serif"/>
      </rPr>
      <t>Governança, Aprendizagem e Recursos</t>
    </r>
    <r>
      <rPr>
        <sz val="10"/>
        <rFont val="arial, sans, sans-serif"/>
      </rPr>
      <t>: Alinhamento Estratégico, Transparência e Prestação de Contas / Integridade, Gestão de Riscos e Controles Internos / Governança Digital / Gestão de Pessoas / Infraestrutura Física / Infraestrutura de TI e Equipamentos</t>
    </r>
  </si>
  <si>
    <r>
      <rPr>
        <b/>
        <sz val="10"/>
        <rFont val="Arial"/>
      </rPr>
      <t>Governança, Aprendizagem e Recursos</t>
    </r>
    <r>
      <rPr>
        <sz val="10"/>
        <color rgb="FF000000"/>
        <rFont val="Arial"/>
      </rPr>
      <t>: Composto por objetivos que demonstram como governança, pessoas, tecnologia da informação, infraestrutura física e equipamentos se conjungam para sustentar a estratégia. As melhorias nos resultados de Governança, Aprendizagem e Recursos são indicadores de tendência para os processos internos em busca dos resultados para a sociedade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</si>
</sst>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9">
    <font>
      <sz val="10"/>
      <color rgb="FF000000"/>
      <name val="Arial"/>
    </font>
    <font>
      <b/>
      <sz val="9"/>
      <name val="Arial"/>
    </font>
    <font>
      <sz val="10"/>
      <name val="Arial"/>
    </font>
    <font>
      <sz val="9"/>
      <name val="Arial"/>
    </font>
    <font>
      <sz val="9"/>
      <color rgb="FF000000"/>
      <name val="Arial"/>
    </font>
    <font>
      <sz val="1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sz val="8"/>
      <color rgb="FFFFFFFF"/>
      <name val="Arial"/>
    </font>
    <font>
      <sz val="8"/>
      <name val="Arial"/>
    </font>
    <font>
      <sz val="8"/>
      <color rgb="FF000000"/>
      <name val="Arial"/>
    </font>
    <font>
      <b/>
      <sz val="11"/>
      <color rgb="FF000000"/>
      <name val="Open_sansregular"/>
    </font>
    <font>
      <u/>
      <sz val="11"/>
      <color rgb="FF23527C"/>
      <name val="Open_sansregular"/>
    </font>
    <font>
      <b/>
      <u/>
      <sz val="10"/>
      <color rgb="FF337AB7"/>
      <name val="Open_sansregular"/>
    </font>
    <font>
      <u/>
      <sz val="11"/>
      <color rgb="FF337AB7"/>
      <name val="Open_sansregular"/>
    </font>
    <font>
      <sz val="11"/>
      <color rgb="FF000000"/>
      <name val="Open_sansregular"/>
    </font>
    <font>
      <sz val="10"/>
      <color rgb="FF000000"/>
      <name val="Open_sansregular"/>
    </font>
    <font>
      <b/>
      <sz val="10"/>
      <color rgb="FFFFFFFF"/>
      <name val="Arial"/>
    </font>
    <font>
      <sz val="10"/>
      <name val="Arial"/>
    </font>
    <font>
      <sz val="10"/>
      <color rgb="FF000000"/>
      <name val="Arial"/>
    </font>
    <font>
      <sz val="9"/>
      <name val="Arial"/>
    </font>
    <font>
      <b/>
      <sz val="10"/>
      <color rgb="FF000000"/>
      <name val="Arial"/>
    </font>
    <font>
      <sz val="8"/>
      <color rgb="FF000000"/>
      <name val="Arial"/>
    </font>
    <font>
      <sz val="10"/>
      <name val="Arial"/>
    </font>
    <font>
      <sz val="10"/>
      <color rgb="FF202124"/>
      <name val="Roboto"/>
    </font>
    <font>
      <sz val="10"/>
      <color rgb="FF000000"/>
      <name val="Arial"/>
    </font>
    <font>
      <sz val="10"/>
      <color rgb="FF000000"/>
      <name val="Arial"/>
    </font>
    <font>
      <b/>
      <sz val="11"/>
      <name val="Arial"/>
    </font>
    <font>
      <b/>
      <sz val="12"/>
      <color rgb="FFFFFFFF"/>
      <name val="Arial"/>
    </font>
    <font>
      <b/>
      <sz val="10"/>
      <name val="Arial"/>
    </font>
    <font>
      <b/>
      <sz val="12"/>
      <name val="Arial"/>
    </font>
    <font>
      <sz val="11"/>
      <name val="Arial"/>
    </font>
    <font>
      <sz val="9"/>
      <color rgb="FF000000"/>
      <name val="Arial"/>
    </font>
    <font>
      <sz val="9"/>
      <color rgb="FF202124"/>
      <name val="Roboto"/>
    </font>
    <font>
      <sz val="12"/>
      <name val="Arial"/>
    </font>
    <font>
      <sz val="14"/>
      <name val="Arial"/>
    </font>
    <font>
      <b/>
      <sz val="10"/>
      <color rgb="FF0000FF"/>
      <name val="Arial"/>
    </font>
    <font>
      <b/>
      <sz val="10"/>
      <color rgb="FF9900FF"/>
      <name val="Arial"/>
    </font>
    <font>
      <sz val="10"/>
      <color rgb="FFFFFFFF"/>
      <name val="Arial"/>
    </font>
    <font>
      <sz val="10"/>
      <color rgb="FFFFFFFF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2"/>
      <color rgb="FF0000FF"/>
      <name val="Arial"/>
    </font>
    <font>
      <sz val="12"/>
      <color rgb="FFFF0000"/>
      <name val="Arial"/>
    </font>
    <font>
      <sz val="12"/>
      <color rgb="FF9900FF"/>
      <name val="Arial"/>
    </font>
    <font>
      <b/>
      <sz val="14"/>
      <name val="Arial"/>
    </font>
    <font>
      <b/>
      <sz val="8"/>
      <name val="Arial"/>
    </font>
    <font>
      <b/>
      <sz val="10"/>
      <name val="arial, sans, sans-serif"/>
    </font>
    <font>
      <sz val="10"/>
      <name val="arial, sans, sans-serif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20124D"/>
        <bgColor rgb="FF20124D"/>
      </patternFill>
    </fill>
    <fill>
      <patternFill patternType="solid">
        <fgColor rgb="FFF3F3F3"/>
        <bgColor rgb="FFF3F3F3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E8E7E7"/>
      </left>
      <right/>
      <top style="thin">
        <color rgb="FFE8E7E7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CCCCCC"/>
      </right>
      <top style="thin">
        <color rgb="FFD9D9D9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D9D9D9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 style="thin">
        <color rgb="FFCCCCCC"/>
      </right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/>
      <bottom style="thin">
        <color rgb="FFD9D9D9"/>
      </bottom>
      <diagonal/>
    </border>
    <border>
      <left style="thin">
        <color rgb="FFCCCCCC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 style="thin">
        <color rgb="FFD9D9D9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CCCCC"/>
      </right>
      <top/>
      <bottom style="thin">
        <color rgb="FFD9D9D9"/>
      </bottom>
      <diagonal/>
    </border>
    <border>
      <left style="thin">
        <color rgb="FFCCCCCC"/>
      </left>
      <right style="thin">
        <color rgb="FF000000"/>
      </right>
      <top/>
      <bottom style="thin">
        <color rgb="FFD9D9D9"/>
      </bottom>
      <diagonal/>
    </border>
    <border>
      <left style="medium">
        <color rgb="FF000000"/>
      </left>
      <right style="thin">
        <color rgb="FFCCCCCC"/>
      </right>
      <top style="thin">
        <color rgb="FFD9D9D9"/>
      </top>
      <bottom style="thin">
        <color rgb="FFD9D9D9"/>
      </bottom>
      <diagonal/>
    </border>
    <border>
      <left/>
      <right style="thin">
        <color rgb="FFCCCCCC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/>
      <top style="thin">
        <color rgb="FFD9D9D9"/>
      </top>
      <bottom style="thin">
        <color rgb="FFD9D9D9"/>
      </bottom>
      <diagonal/>
    </border>
    <border>
      <left style="thin">
        <color rgb="FFCCCCCC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medium">
        <color rgb="FF000000"/>
      </right>
      <top/>
      <bottom style="thin">
        <color rgb="FFD9D9D9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CCCCCC"/>
      </right>
      <top style="medium">
        <color rgb="FF000000"/>
      </top>
      <bottom style="thin">
        <color rgb="FFD9D9D9"/>
      </bottom>
      <diagonal/>
    </border>
    <border>
      <left/>
      <right style="thin">
        <color rgb="FFCCCCCC"/>
      </right>
      <top style="medium">
        <color rgb="FF000000"/>
      </top>
      <bottom style="thin">
        <color rgb="FFD9D9D9"/>
      </bottom>
      <diagonal/>
    </border>
    <border>
      <left style="thin">
        <color rgb="FFCCCCCC"/>
      </left>
      <right style="thin">
        <color rgb="FF000000"/>
      </right>
      <top style="medium">
        <color rgb="FF000000"/>
      </top>
      <bottom style="thin">
        <color rgb="FFD9D9D9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medium">
        <color rgb="FF000000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D9D9D9"/>
      </top>
      <bottom/>
      <diagonal/>
    </border>
    <border>
      <left/>
      <right style="medium">
        <color rgb="FF000000"/>
      </right>
      <top style="thin">
        <color rgb="FFD9D9D9"/>
      </top>
      <bottom/>
      <diagonal/>
    </border>
    <border>
      <left style="medium">
        <color rgb="FF000000"/>
      </left>
      <right style="thin">
        <color rgb="FFCCCCCC"/>
      </right>
      <top style="thin">
        <color rgb="FFD9D9D9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CCCCC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5" fillId="0" borderId="6" xfId="0" applyFont="1" applyBorder="1"/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49" fontId="9" fillId="6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9" fontId="9" fillId="6" borderId="0" xfId="0" applyNumberFormat="1" applyFont="1" applyFill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vertical="center" wrapText="1"/>
    </xf>
    <xf numFmtId="4" fontId="9" fillId="6" borderId="10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top"/>
    </xf>
    <xf numFmtId="0" fontId="12" fillId="0" borderId="13" xfId="0" applyFont="1" applyBorder="1"/>
    <xf numFmtId="0" fontId="13" fillId="0" borderId="13" xfId="0" applyFont="1" applyBorder="1"/>
    <xf numFmtId="0" fontId="14" fillId="0" borderId="13" xfId="0" applyFont="1" applyBorder="1"/>
    <xf numFmtId="0" fontId="15" fillId="0" borderId="13" xfId="0" applyFont="1" applyBorder="1" applyAlignment="1">
      <alignment vertical="top"/>
    </xf>
    <xf numFmtId="0" fontId="16" fillId="0" borderId="13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left" wrapText="1"/>
    </xf>
    <xf numFmtId="0" fontId="19" fillId="0" borderId="0" xfId="0" applyFont="1" applyAlignment="1">
      <alignment wrapText="1"/>
    </xf>
    <xf numFmtId="0" fontId="2" fillId="0" borderId="16" xfId="0" applyFont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1" fillId="3" borderId="24" xfId="0" applyFont="1" applyFill="1" applyBorder="1" applyAlignment="1">
      <alignment horizontal="left" vertical="center"/>
    </xf>
    <xf numFmtId="0" fontId="31" fillId="3" borderId="25" xfId="0" applyFont="1" applyFill="1" applyBorder="1" applyAlignment="1">
      <alignment horizontal="left" vertical="center"/>
    </xf>
    <xf numFmtId="0" fontId="9" fillId="0" borderId="6" xfId="0" applyFont="1" applyBorder="1" applyAlignment="1">
      <alignment textRotation="90" wrapText="1"/>
    </xf>
    <xf numFmtId="0" fontId="9" fillId="3" borderId="6" xfId="0" applyFont="1" applyFill="1" applyBorder="1" applyAlignment="1">
      <alignment textRotation="90" wrapText="1"/>
    </xf>
    <xf numFmtId="0" fontId="20" fillId="0" borderId="26" xfId="0" applyFont="1" applyBorder="1" applyAlignment="1">
      <alignment textRotation="90" wrapText="1"/>
    </xf>
    <xf numFmtId="0" fontId="20" fillId="0" borderId="27" xfId="0" applyFont="1" applyBorder="1" applyAlignment="1">
      <alignment textRotation="90" wrapText="1"/>
    </xf>
    <xf numFmtId="0" fontId="32" fillId="0" borderId="28" xfId="0" applyFont="1" applyBorder="1" applyAlignment="1">
      <alignment textRotation="90" wrapText="1"/>
    </xf>
    <xf numFmtId="0" fontId="20" fillId="0" borderId="6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33" fillId="0" borderId="6" xfId="0" applyFont="1" applyBorder="1" applyAlignment="1">
      <alignment horizontal="center" textRotation="90"/>
    </xf>
    <xf numFmtId="0" fontId="2" fillId="3" borderId="30" xfId="0" applyFont="1" applyFill="1" applyBorder="1"/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9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/>
    <xf numFmtId="0" fontId="29" fillId="3" borderId="44" xfId="0" applyFont="1" applyFill="1" applyBorder="1" applyAlignment="1">
      <alignment horizontal="center" vertical="center" wrapText="1"/>
    </xf>
    <xf numFmtId="0" fontId="29" fillId="3" borderId="45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/>
    <xf numFmtId="0" fontId="29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/>
    </xf>
    <xf numFmtId="0" fontId="2" fillId="3" borderId="55" xfId="0" applyFont="1" applyFill="1" applyBorder="1"/>
    <xf numFmtId="0" fontId="29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/>
    <xf numFmtId="0" fontId="2" fillId="3" borderId="58" xfId="0" applyFont="1" applyFill="1" applyBorder="1" applyAlignment="1">
      <alignment wrapText="1"/>
    </xf>
    <xf numFmtId="0" fontId="2" fillId="3" borderId="60" xfId="0" applyFont="1" applyFill="1" applyBorder="1"/>
    <xf numFmtId="0" fontId="2" fillId="3" borderId="61" xfId="0" applyFont="1" applyFill="1" applyBorder="1" applyAlignment="1">
      <alignment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31" fillId="3" borderId="47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33" fillId="0" borderId="69" xfId="0" applyFont="1" applyBorder="1" applyAlignment="1">
      <alignment horizontal="center" textRotation="90"/>
    </xf>
    <xf numFmtId="0" fontId="2" fillId="3" borderId="30" xfId="0" applyFont="1" applyFill="1" applyBorder="1" applyAlignment="1">
      <alignment wrapText="1"/>
    </xf>
    <xf numFmtId="0" fontId="2" fillId="3" borderId="43" xfId="0" applyFont="1" applyFill="1" applyBorder="1" applyAlignment="1">
      <alignment wrapText="1"/>
    </xf>
    <xf numFmtId="0" fontId="18" fillId="3" borderId="19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/>
    </xf>
    <xf numFmtId="164" fontId="29" fillId="3" borderId="35" xfId="0" applyNumberFormat="1" applyFont="1" applyFill="1" applyBorder="1" applyAlignment="1">
      <alignment horizontal="center" vertical="center"/>
    </xf>
    <xf numFmtId="0" fontId="34" fillId="3" borderId="72" xfId="0" applyFont="1" applyFill="1" applyBorder="1" applyAlignment="1">
      <alignment horizontal="left" vertical="top" wrapText="1"/>
    </xf>
    <xf numFmtId="0" fontId="34" fillId="3" borderId="72" xfId="0" applyFont="1" applyFill="1" applyBorder="1" applyAlignment="1">
      <alignment horizontal="right" vertical="top" wrapText="1"/>
    </xf>
    <xf numFmtId="0" fontId="34" fillId="3" borderId="72" xfId="0" applyFont="1" applyFill="1" applyBorder="1" applyAlignment="1">
      <alignment horizontal="center" vertical="top" wrapText="1"/>
    </xf>
    <xf numFmtId="0" fontId="35" fillId="3" borderId="0" xfId="0" applyFont="1" applyFill="1" applyAlignment="1">
      <alignment horizontal="center" vertical="top" wrapText="1"/>
    </xf>
    <xf numFmtId="0" fontId="35" fillId="3" borderId="8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top" wrapText="1"/>
    </xf>
    <xf numFmtId="0" fontId="34" fillId="3" borderId="0" xfId="0" applyFont="1" applyFill="1" applyAlignment="1">
      <alignment horizontal="right" vertical="top" wrapText="1"/>
    </xf>
    <xf numFmtId="0" fontId="34" fillId="3" borderId="0" xfId="0" applyFont="1" applyFill="1" applyAlignment="1">
      <alignment horizontal="right"/>
    </xf>
    <xf numFmtId="164" fontId="36" fillId="3" borderId="0" xfId="0" applyNumberFormat="1" applyFont="1" applyFill="1" applyAlignment="1">
      <alignment horizontal="center" vertical="top" wrapText="1"/>
    </xf>
    <xf numFmtId="0" fontId="34" fillId="3" borderId="0" xfId="0" applyFont="1" applyFill="1"/>
    <xf numFmtId="164" fontId="37" fillId="3" borderId="0" xfId="0" applyNumberFormat="1" applyFont="1" applyFill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164" fontId="29" fillId="3" borderId="24" xfId="0" applyNumberFormat="1" applyFont="1" applyFill="1" applyBorder="1" applyAlignment="1">
      <alignment horizontal="center" vertical="center" wrapText="1"/>
    </xf>
    <xf numFmtId="164" fontId="29" fillId="3" borderId="25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40" fillId="3" borderId="73" xfId="0" applyFont="1" applyFill="1" applyBorder="1" applyAlignment="1">
      <alignment horizontal="center"/>
    </xf>
    <xf numFmtId="0" fontId="29" fillId="0" borderId="73" xfId="0" applyFont="1" applyBorder="1"/>
    <xf numFmtId="0" fontId="2" fillId="3" borderId="50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0" xfId="0" applyFont="1" applyFill="1"/>
    <xf numFmtId="164" fontId="37" fillId="3" borderId="0" xfId="0" applyNumberFormat="1" applyFont="1" applyFill="1" applyAlignment="1">
      <alignment horizontal="right" vertical="center"/>
    </xf>
    <xf numFmtId="164" fontId="41" fillId="3" borderId="0" xfId="0" applyNumberFormat="1" applyFont="1" applyFill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/>
    </xf>
    <xf numFmtId="164" fontId="29" fillId="3" borderId="68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164" fontId="29" fillId="0" borderId="79" xfId="0" applyNumberFormat="1" applyFont="1" applyBorder="1" applyAlignment="1">
      <alignment horizontal="center" wrapText="1"/>
    </xf>
    <xf numFmtId="164" fontId="29" fillId="0" borderId="72" xfId="0" applyNumberFormat="1" applyFont="1" applyBorder="1" applyAlignment="1">
      <alignment horizontal="center" wrapText="1"/>
    </xf>
    <xf numFmtId="0" fontId="29" fillId="0" borderId="72" xfId="0" applyFont="1" applyBorder="1" applyAlignment="1">
      <alignment horizontal="center" wrapText="1"/>
    </xf>
    <xf numFmtId="164" fontId="29" fillId="0" borderId="44" xfId="0" applyNumberFormat="1" applyFont="1" applyBorder="1" applyAlignment="1">
      <alignment horizontal="center" wrapText="1"/>
    </xf>
    <xf numFmtId="164" fontId="29" fillId="0" borderId="45" xfId="0" applyNumberFormat="1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164" fontId="29" fillId="0" borderId="15" xfId="0" applyNumberFormat="1" applyFont="1" applyBorder="1" applyAlignment="1">
      <alignment horizontal="center" wrapText="1"/>
    </xf>
    <xf numFmtId="0" fontId="29" fillId="0" borderId="16" xfId="0" applyFont="1" applyBorder="1" applyAlignment="1">
      <alignment wrapText="1"/>
    </xf>
    <xf numFmtId="164" fontId="29" fillId="0" borderId="14" xfId="0" applyNumberFormat="1" applyFont="1" applyBorder="1" applyAlignment="1">
      <alignment horizontal="center" wrapText="1"/>
    </xf>
    <xf numFmtId="0" fontId="2" fillId="0" borderId="47" xfId="0" applyFont="1" applyBorder="1"/>
    <xf numFmtId="0" fontId="2" fillId="0" borderId="47" xfId="0" applyFont="1" applyBorder="1" applyAlignment="1">
      <alignment wrapText="1"/>
    </xf>
    <xf numFmtId="0" fontId="34" fillId="0" borderId="73" xfId="0" applyFont="1" applyBorder="1" applyAlignment="1">
      <alignment horizontal="center"/>
    </xf>
    <xf numFmtId="0" fontId="42" fillId="0" borderId="73" xfId="0" applyFont="1" applyBorder="1" applyAlignment="1">
      <alignment horizontal="center"/>
    </xf>
    <xf numFmtId="0" fontId="43" fillId="0" borderId="73" xfId="0" applyFont="1" applyBorder="1" applyAlignment="1">
      <alignment horizontal="center"/>
    </xf>
    <xf numFmtId="0" fontId="42" fillId="0" borderId="73" xfId="0" applyFont="1" applyBorder="1"/>
    <xf numFmtId="10" fontId="42" fillId="0" borderId="73" xfId="0" applyNumberFormat="1" applyFont="1" applyBorder="1" applyAlignment="1">
      <alignment horizontal="center"/>
    </xf>
    <xf numFmtId="164" fontId="44" fillId="0" borderId="73" xfId="0" applyNumberFormat="1" applyFont="1" applyBorder="1" applyAlignment="1">
      <alignment horizontal="center"/>
    </xf>
    <xf numFmtId="0" fontId="43" fillId="0" borderId="73" xfId="0" applyFont="1" applyBorder="1"/>
    <xf numFmtId="10" fontId="44" fillId="0" borderId="73" xfId="0" applyNumberFormat="1" applyFont="1" applyBorder="1" applyAlignment="1">
      <alignment horizontal="center"/>
    </xf>
    <xf numFmtId="10" fontId="43" fillId="0" borderId="73" xfId="0" applyNumberFormat="1" applyFont="1" applyBorder="1" applyAlignment="1">
      <alignment horizontal="center"/>
    </xf>
    <xf numFmtId="0" fontId="34" fillId="0" borderId="81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/>
    </xf>
    <xf numFmtId="10" fontId="34" fillId="0" borderId="73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0" fontId="2" fillId="0" borderId="6" xfId="0" applyFont="1" applyBorder="1"/>
    <xf numFmtId="49" fontId="29" fillId="0" borderId="0" xfId="0" applyNumberFormat="1" applyFont="1" applyAlignment="1">
      <alignment horizontal="center" vertical="center"/>
    </xf>
    <xf numFmtId="0" fontId="2" fillId="8" borderId="0" xfId="0" applyFont="1" applyFill="1"/>
    <xf numFmtId="0" fontId="2" fillId="9" borderId="0" xfId="0" applyFont="1" applyFill="1"/>
    <xf numFmtId="10" fontId="30" fillId="10" borderId="0" xfId="0" applyNumberFormat="1" applyFont="1" applyFill="1" applyAlignment="1">
      <alignment horizontal="right" vertical="center"/>
    </xf>
    <xf numFmtId="0" fontId="29" fillId="11" borderId="0" xfId="0" applyFont="1" applyFill="1" applyAlignment="1">
      <alignment horizontal="left" vertical="center"/>
    </xf>
    <xf numFmtId="0" fontId="2" fillId="7" borderId="0" xfId="0" applyFont="1" applyFill="1"/>
    <xf numFmtId="0" fontId="2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7" fillId="7" borderId="82" xfId="0" applyFont="1" applyFill="1" applyBorder="1" applyAlignment="1">
      <alignment horizontal="center" vertical="center"/>
    </xf>
    <xf numFmtId="0" fontId="8" fillId="7" borderId="82" xfId="0" applyFont="1" applyFill="1" applyBorder="1" applyAlignment="1">
      <alignment horizontal="center" vertical="center" wrapText="1"/>
    </xf>
    <xf numFmtId="0" fontId="8" fillId="7" borderId="82" xfId="0" applyFont="1" applyFill="1" applyBorder="1" applyAlignment="1">
      <alignment horizontal="center" vertical="center"/>
    </xf>
    <xf numFmtId="0" fontId="7" fillId="7" borderId="82" xfId="0" applyFont="1" applyFill="1" applyBorder="1" applyAlignment="1">
      <alignment horizontal="center" vertical="center" wrapText="1"/>
    </xf>
    <xf numFmtId="0" fontId="0" fillId="0" borderId="82" xfId="0" applyBorder="1"/>
    <xf numFmtId="0" fontId="18" fillId="0" borderId="82" xfId="0" applyFont="1" applyBorder="1" applyAlignment="1">
      <alignment wrapText="1"/>
    </xf>
    <xf numFmtId="0" fontId="19" fillId="0" borderId="82" xfId="0" applyFont="1" applyBorder="1" applyAlignment="1">
      <alignment vertical="center"/>
    </xf>
    <xf numFmtId="0" fontId="19" fillId="0" borderId="82" xfId="0" applyFont="1" applyBorder="1"/>
    <xf numFmtId="0" fontId="18" fillId="3" borderId="82" xfId="0" applyFont="1" applyFill="1" applyBorder="1" applyAlignment="1">
      <alignment wrapText="1"/>
    </xf>
    <xf numFmtId="0" fontId="2" fillId="0" borderId="82" xfId="0" applyFont="1" applyBorder="1"/>
    <xf numFmtId="0" fontId="20" fillId="0" borderId="82" xfId="0" applyFont="1" applyBorder="1" applyAlignment="1">
      <alignment wrapText="1"/>
    </xf>
    <xf numFmtId="0" fontId="2" fillId="0" borderId="82" xfId="0" applyFont="1" applyBorder="1" applyAlignment="1">
      <alignment vertical="center"/>
    </xf>
    <xf numFmtId="0" fontId="21" fillId="8" borderId="82" xfId="0" applyFont="1" applyFill="1" applyBorder="1" applyAlignment="1">
      <alignment horizontal="center" vertical="center"/>
    </xf>
    <xf numFmtId="0" fontId="22" fillId="8" borderId="82" xfId="0" applyFont="1" applyFill="1" applyBorder="1" applyAlignment="1">
      <alignment horizontal="center" vertical="center" wrapText="1"/>
    </xf>
    <xf numFmtId="0" fontId="21" fillId="8" borderId="82" xfId="0" applyFont="1" applyFill="1" applyBorder="1" applyAlignment="1">
      <alignment horizontal="center" vertical="center" wrapText="1"/>
    </xf>
    <xf numFmtId="0" fontId="2" fillId="0" borderId="82" xfId="0" applyFont="1" applyBorder="1" applyAlignment="1">
      <alignment horizontal="center"/>
    </xf>
    <xf numFmtId="0" fontId="23" fillId="0" borderId="82" xfId="0" applyFont="1" applyBorder="1" applyAlignment="1">
      <alignment wrapText="1"/>
    </xf>
    <xf numFmtId="0" fontId="0" fillId="3" borderId="82" xfId="0" applyFill="1" applyBorder="1" applyAlignment="1">
      <alignment wrapText="1"/>
    </xf>
    <xf numFmtId="0" fontId="24" fillId="3" borderId="82" xfId="0" applyFont="1" applyFill="1" applyBorder="1" applyAlignment="1">
      <alignment horizontal="left"/>
    </xf>
    <xf numFmtId="0" fontId="17" fillId="7" borderId="82" xfId="0" applyFont="1" applyFill="1" applyBorder="1" applyAlignment="1">
      <alignment horizontal="center" vertical="center" wrapText="1"/>
    </xf>
    <xf numFmtId="0" fontId="2" fillId="0" borderId="82" xfId="0" applyFont="1" applyBorder="1" applyAlignment="1">
      <alignment wrapText="1"/>
    </xf>
    <xf numFmtId="0" fontId="25" fillId="3" borderId="82" xfId="0" applyFont="1" applyFill="1" applyBorder="1" applyAlignment="1">
      <alignment horizontal="left"/>
    </xf>
    <xf numFmtId="0" fontId="17" fillId="8" borderId="82" xfId="0" applyFont="1" applyFill="1" applyBorder="1" applyAlignment="1">
      <alignment horizontal="center" vertical="center" wrapText="1"/>
    </xf>
    <xf numFmtId="0" fontId="8" fillId="8" borderId="82" xfId="0" applyFont="1" applyFill="1" applyBorder="1" applyAlignment="1">
      <alignment horizontal="center" vertical="center" wrapText="1"/>
    </xf>
    <xf numFmtId="0" fontId="25" fillId="3" borderId="82" xfId="0" applyFont="1" applyFill="1" applyBorder="1" applyAlignment="1">
      <alignment horizontal="left" wrapText="1"/>
    </xf>
    <xf numFmtId="0" fontId="19" fillId="0" borderId="82" xfId="0" applyFont="1" applyBorder="1" applyAlignment="1">
      <alignment wrapText="1"/>
    </xf>
    <xf numFmtId="0" fontId="26" fillId="3" borderId="8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7" xfId="0" applyFont="1" applyBorder="1"/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7" fillId="5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7" fillId="5" borderId="0" xfId="0" applyFont="1" applyFill="1" applyAlignment="1">
      <alignment horizontal="center" vertical="center" wrapText="1"/>
    </xf>
    <xf numFmtId="0" fontId="0" fillId="0" borderId="0" xfId="0"/>
    <xf numFmtId="0" fontId="7" fillId="5" borderId="0" xfId="0" applyFont="1" applyFill="1" applyAlignment="1">
      <alignment horizontal="center" vertical="top" wrapText="1"/>
    </xf>
    <xf numFmtId="0" fontId="2" fillId="0" borderId="9" xfId="0" applyFont="1" applyBorder="1"/>
    <xf numFmtId="0" fontId="7" fillId="5" borderId="8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center"/>
    </xf>
    <xf numFmtId="49" fontId="9" fillId="6" borderId="8" xfId="0" applyNumberFormat="1" applyFont="1" applyFill="1" applyBorder="1" applyAlignment="1">
      <alignment vertical="center" wrapText="1"/>
    </xf>
    <xf numFmtId="0" fontId="2" fillId="3" borderId="8" xfId="0" applyFont="1" applyFill="1" applyBorder="1"/>
    <xf numFmtId="0" fontId="2" fillId="6" borderId="8" xfId="0" applyFont="1" applyFill="1" applyBorder="1"/>
    <xf numFmtId="0" fontId="2" fillId="3" borderId="10" xfId="0" applyFont="1" applyFill="1" applyBorder="1"/>
    <xf numFmtId="49" fontId="9" fillId="3" borderId="8" xfId="0" applyNumberFormat="1" applyFont="1" applyFill="1" applyBorder="1" applyAlignment="1">
      <alignment vertical="center" wrapText="1"/>
    </xf>
    <xf numFmtId="0" fontId="2" fillId="6" borderId="10" xfId="0" applyFont="1" applyFill="1" applyBorder="1"/>
    <xf numFmtId="0" fontId="9" fillId="3" borderId="8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9" fillId="3" borderId="44" xfId="0" applyFont="1" applyFill="1" applyBorder="1"/>
    <xf numFmtId="0" fontId="2" fillId="0" borderId="45" xfId="0" applyFont="1" applyBorder="1"/>
    <xf numFmtId="0" fontId="2" fillId="0" borderId="46" xfId="0" applyFont="1" applyBorder="1"/>
    <xf numFmtId="0" fontId="2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19" xfId="0" applyFont="1" applyBorder="1"/>
    <xf numFmtId="0" fontId="28" fillId="7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9" fillId="3" borderId="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30" fillId="8" borderId="2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textRotation="90"/>
    </xf>
    <xf numFmtId="0" fontId="2" fillId="0" borderId="29" xfId="0" applyFont="1" applyBorder="1"/>
    <xf numFmtId="0" fontId="29" fillId="3" borderId="44" xfId="0" applyFont="1" applyFill="1" applyBorder="1" applyAlignment="1">
      <alignment horizontal="left" vertical="center"/>
    </xf>
    <xf numFmtId="0" fontId="30" fillId="8" borderId="48" xfId="0" applyFont="1" applyFill="1" applyBorder="1" applyAlignment="1">
      <alignment horizontal="center" vertical="center" textRotation="90"/>
    </xf>
    <xf numFmtId="0" fontId="2" fillId="0" borderId="59" xfId="0" applyFont="1" applyBorder="1"/>
    <xf numFmtId="0" fontId="29" fillId="3" borderId="76" xfId="0" applyFont="1" applyFill="1" applyBorder="1" applyAlignment="1">
      <alignment horizontal="left" vertical="center"/>
    </xf>
    <xf numFmtId="0" fontId="2" fillId="0" borderId="77" xfId="0" applyFont="1" applyBorder="1"/>
    <xf numFmtId="0" fontId="29" fillId="0" borderId="79" xfId="0" applyFont="1" applyBorder="1"/>
    <xf numFmtId="0" fontId="2" fillId="0" borderId="72" xfId="0" applyFont="1" applyBorder="1"/>
    <xf numFmtId="0" fontId="2" fillId="0" borderId="80" xfId="0" applyFont="1" applyBorder="1"/>
    <xf numFmtId="0" fontId="29" fillId="0" borderId="14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47" xfId="0" applyFont="1" applyBorder="1"/>
    <xf numFmtId="0" fontId="29" fillId="3" borderId="5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68" xfId="0" applyFont="1" applyBorder="1"/>
    <xf numFmtId="0" fontId="30" fillId="3" borderId="1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7" xfId="0" applyFont="1" applyFill="1" applyBorder="1"/>
    <xf numFmtId="0" fontId="34" fillId="3" borderId="0" xfId="0" applyFont="1" applyFill="1" applyAlignment="1">
      <alignment horizontal="left" vertical="top" wrapText="1"/>
    </xf>
    <xf numFmtId="0" fontId="34" fillId="3" borderId="18" xfId="0" applyFont="1" applyFill="1" applyBorder="1" applyAlignment="1">
      <alignment horizontal="left" vertical="center" wrapText="1"/>
    </xf>
    <xf numFmtId="0" fontId="29" fillId="0" borderId="44" xfId="0" applyFont="1" applyBorder="1"/>
    <xf numFmtId="0" fontId="30" fillId="8" borderId="14" xfId="0" applyFont="1" applyFill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" fillId="0" borderId="65" xfId="0" applyFont="1" applyBorder="1"/>
    <xf numFmtId="0" fontId="29" fillId="0" borderId="67" xfId="0" applyFont="1" applyBorder="1" applyAlignment="1">
      <alignment horizontal="center" vertical="center"/>
    </xf>
    <xf numFmtId="0" fontId="2" fillId="0" borderId="70" xfId="0" applyFont="1" applyBorder="1"/>
    <xf numFmtId="0" fontId="29" fillId="0" borderId="54" xfId="0" applyFont="1" applyBorder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11" xfId="0" applyFont="1" applyFill="1" applyBorder="1"/>
    <xf numFmtId="0" fontId="19" fillId="3" borderId="0" xfId="0" applyFont="1" applyFill="1" applyAlignment="1">
      <alignment horizontal="center" vertical="center" wrapText="1"/>
    </xf>
    <xf numFmtId="0" fontId="34" fillId="3" borderId="72" xfId="0" applyFont="1" applyFill="1" applyBorder="1" applyAlignment="1">
      <alignment horizontal="left" vertical="top" wrapText="1"/>
    </xf>
    <xf numFmtId="0" fontId="2" fillId="6" borderId="72" xfId="0" applyFont="1" applyFill="1" applyBorder="1"/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30" fillId="3" borderId="0" xfId="0" applyFont="1" applyFill="1" applyAlignment="1">
      <alignment horizontal="center"/>
    </xf>
    <xf numFmtId="0" fontId="30" fillId="3" borderId="1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wrapText="1"/>
    </xf>
    <xf numFmtId="0" fontId="2" fillId="3" borderId="74" xfId="0" applyFont="1" applyFill="1" applyBorder="1"/>
    <xf numFmtId="0" fontId="30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</cellXfs>
  <cellStyles count="1">
    <cellStyle name="Normal" xfId="0" builtinId="0"/>
  </cellStyles>
  <dxfs count="24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Matriz-style" pivot="0" count="2" xr9:uid="{00000000-0011-0000-FFFF-FFFF00000000}">
      <tableStyleElement type="firstRowStripe" dxfId="23"/>
      <tableStyleElement type="secondRowStripe" dxfId="22"/>
    </tableStyle>
    <tableStyle name="Matriz-style 2" pivot="0" count="2" xr9:uid="{00000000-0011-0000-FFFF-FFFF01000000}"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Densidade'!$Y$26</c:f>
              <c:numCache>
                <c:formatCode>General</c:formatCode>
                <c:ptCount val="1"/>
                <c:pt idx="0">
                  <c:v>253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70A-467D-86C7-6834E9A6E58C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Densidade'!$AF$27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70A-467D-86C7-6834E9A6E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203497"/>
        <c:axId val="1521594018"/>
      </c:barChart>
      <c:catAx>
        <c:axId val="2842034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1521594018"/>
        <c:crosses val="autoZero"/>
        <c:auto val="1"/>
        <c:lblAlgn val="ctr"/>
        <c:lblOffset val="100"/>
        <c:noMultiLvlLbl val="1"/>
      </c:catAx>
      <c:valAx>
        <c:axId val="15215940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2842034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450-4AE8-9EAD-914026F1E8E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50-4AE8-9EAD-914026F1E8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Densidade'!$H$26</c:f>
              <c:numCache>
                <c:formatCode>General</c:formatCode>
                <c:ptCount val="1"/>
                <c:pt idx="0">
                  <c:v>375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450-4AE8-9EAD-914026F1E8E0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450-4AE8-9EAD-914026F1E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Densidade'!$P$27</c:f>
              <c:numCache>
                <c:formatCode>General</c:formatCode>
                <c:ptCount val="1"/>
                <c:pt idx="0">
                  <c:v>105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450-4AE8-9EAD-914026F1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032359"/>
        <c:axId val="219998081"/>
      </c:barChart>
      <c:catAx>
        <c:axId val="613032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219998081"/>
        <c:crosses val="autoZero"/>
        <c:auto val="1"/>
        <c:lblAlgn val="ctr"/>
        <c:lblOffset val="100"/>
        <c:noMultiLvlLbl val="1"/>
      </c:catAx>
      <c:valAx>
        <c:axId val="2199980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1303235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CD87-426C-A7E1-3CEF0AE533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Densidade'!$Y$8</c:f>
              <c:numCache>
                <c:formatCode>General</c:formatCode>
                <c:ptCount val="1"/>
                <c:pt idx="0">
                  <c:v>209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D87-426C-A7E1-3CEF0AE53324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Densidade'!$AF$9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D87-426C-A7E1-3CEF0AE5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1448565198"/>
        <c:crosses val="autoZero"/>
        <c:auto val="1"/>
        <c:lblAlgn val="ctr"/>
        <c:lblOffset val="100"/>
        <c:noMultiLvlLbl val="1"/>
      </c:catAx>
      <c:valAx>
        <c:axId val="14485651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160101526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FD5-41DD-AA31-A13DA1BBD78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D5-41DD-AA31-A13DA1BBD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Densidade'!$H$8</c:f>
              <c:numCache>
                <c:formatCode>General</c:formatCode>
                <c:ptCount val="1"/>
                <c:pt idx="0">
                  <c:v>364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FD5-41DD-AA31-A13DA1BBD780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FD5-41DD-AA31-A13DA1BBD78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FD5-41DD-AA31-A13DA1BBD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Densidade'!$P$9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FD5-41DD-AA31-A13DA1BBD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4119939"/>
        <c:axId val="111775907"/>
      </c:barChart>
      <c:catAx>
        <c:axId val="1024119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111775907"/>
        <c:crosses val="autoZero"/>
        <c:auto val="1"/>
        <c:lblAlgn val="ctr"/>
        <c:lblOffset val="100"/>
        <c:noMultiLvlLbl val="1"/>
      </c:catAx>
      <c:valAx>
        <c:axId val="111775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102411993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209550</xdr:colOff>
      <xdr:row>26</xdr:row>
      <xdr:rowOff>142875</xdr:rowOff>
    </xdr:from>
    <xdr:ext cx="3733800" cy="220980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381000</xdr:colOff>
      <xdr:row>26</xdr:row>
      <xdr:rowOff>95250</xdr:rowOff>
    </xdr:from>
    <xdr:ext cx="3733800" cy="2305050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22</xdr:col>
      <xdr:colOff>209550</xdr:colOff>
      <xdr:row>8</xdr:row>
      <xdr:rowOff>38100</xdr:rowOff>
    </xdr:from>
    <xdr:ext cx="3733800" cy="2305050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47625</xdr:colOff>
      <xdr:row>8</xdr:row>
      <xdr:rowOff>114300</xdr:rowOff>
    </xdr:from>
    <xdr:ext cx="3733800" cy="230505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AJ19" headerRowCount="0">
  <tableColumns count="3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</tableColumns>
  <tableStyleInfo name="Matriz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1:AJ35" headerRowCount="0">
  <tableColumns count="3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  <tableColumn id="27" xr3:uid="{00000000-0010-0000-0100-00001B000000}" name="Column27"/>
    <tableColumn id="28" xr3:uid="{00000000-0010-0000-0100-00001C000000}" name="Column28"/>
    <tableColumn id="29" xr3:uid="{00000000-0010-0000-0100-00001D000000}" name="Column29"/>
    <tableColumn id="30" xr3:uid="{00000000-0010-0000-0100-00001E000000}" name="Column30"/>
    <tableColumn id="31" xr3:uid="{00000000-0010-0000-0100-00001F000000}" name="Column31"/>
    <tableColumn id="32" xr3:uid="{00000000-0010-0000-0100-000020000000}" name="Column32"/>
    <tableColumn id="33" xr3:uid="{00000000-0010-0000-0100-000021000000}" name="Column33"/>
    <tableColumn id="34" xr3:uid="{00000000-0010-0000-0100-000022000000}" name="Column34"/>
    <tableColumn id="35" xr3:uid="{00000000-0010-0000-0100-000023000000}" name="Column35"/>
  </tableColumns>
  <tableStyleInfo name="Matriz-style 2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e/2PACX-1vR6xGt2C6xrK72vNt4iVMbfGwqJc5SWuz41dGNUhMfyi0nbtS7rXDaxFQkKXMnLLoLdWhObSy8m9a8m/pubhtml" TargetMode="External"/><Relationship Id="rId1" Type="http://schemas.openxmlformats.org/officeDocument/2006/relationships/hyperlink" Target="https://ufla.br/images/arquivos/2021/pdu/PDU_FAELCH_2021-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9"/>
  <sheetViews>
    <sheetView workbookViewId="0">
      <selection activeCell="C10" sqref="C10"/>
    </sheetView>
  </sheetViews>
  <sheetFormatPr defaultColWidth="12.6640625" defaultRowHeight="15.75" customHeight="1"/>
  <cols>
    <col min="1" max="1" width="13.33203125" customWidth="1"/>
    <col min="2" max="2" width="50.88671875" customWidth="1"/>
    <col min="3" max="3" width="36.21875" customWidth="1"/>
    <col min="4" max="4" width="39.44140625" customWidth="1"/>
  </cols>
  <sheetData>
    <row r="1" spans="1:4" ht="13.2">
      <c r="A1" s="233" t="s">
        <v>0</v>
      </c>
      <c r="B1" s="236" t="s">
        <v>1</v>
      </c>
      <c r="C1" s="237"/>
      <c r="D1" s="238"/>
    </row>
    <row r="2" spans="1:4" ht="13.2">
      <c r="A2" s="234"/>
      <c r="B2" s="1" t="s">
        <v>2</v>
      </c>
      <c r="C2" s="1" t="s">
        <v>3</v>
      </c>
      <c r="D2" s="1" t="s">
        <v>4</v>
      </c>
    </row>
    <row r="3" spans="1:4" ht="148.5" customHeight="1">
      <c r="A3" s="235"/>
      <c r="B3" s="2" t="s">
        <v>5</v>
      </c>
      <c r="C3" s="2" t="s">
        <v>6</v>
      </c>
      <c r="D3" s="2" t="s">
        <v>7</v>
      </c>
    </row>
    <row r="4" spans="1:4" ht="23.4">
      <c r="A4" s="3">
        <v>1</v>
      </c>
      <c r="B4" s="4" t="s">
        <v>8</v>
      </c>
      <c r="C4" s="4" t="s">
        <v>9</v>
      </c>
      <c r="D4" s="4" t="s">
        <v>10</v>
      </c>
    </row>
    <row r="5" spans="1:4" ht="23.4">
      <c r="A5" s="3">
        <v>2</v>
      </c>
      <c r="B5" s="4" t="s">
        <v>11</v>
      </c>
      <c r="C5" s="4" t="s">
        <v>12</v>
      </c>
      <c r="D5" s="4" t="s">
        <v>13</v>
      </c>
    </row>
    <row r="6" spans="1:4" ht="23.4">
      <c r="A6" s="3">
        <v>3</v>
      </c>
      <c r="B6" s="4" t="s">
        <v>14</v>
      </c>
      <c r="C6" s="4" t="s">
        <v>15</v>
      </c>
      <c r="D6" s="4" t="s">
        <v>16</v>
      </c>
    </row>
    <row r="7" spans="1:4" ht="23.4">
      <c r="A7" s="3">
        <v>4</v>
      </c>
      <c r="B7" s="4" t="s">
        <v>17</v>
      </c>
      <c r="C7" s="5" t="s">
        <v>18</v>
      </c>
      <c r="D7" s="4" t="s">
        <v>19</v>
      </c>
    </row>
    <row r="8" spans="1:4" ht="34.799999999999997">
      <c r="A8" s="3">
        <v>5</v>
      </c>
      <c r="B8" s="4" t="s">
        <v>20</v>
      </c>
      <c r="C8" s="4" t="s">
        <v>21</v>
      </c>
      <c r="D8" s="4" t="s">
        <v>22</v>
      </c>
    </row>
    <row r="9" spans="1:4" ht="23.4">
      <c r="A9" s="3">
        <v>6</v>
      </c>
      <c r="B9" s="4" t="s">
        <v>23</v>
      </c>
      <c r="C9" s="4" t="s">
        <v>24</v>
      </c>
      <c r="D9" s="4" t="s">
        <v>25</v>
      </c>
    </row>
    <row r="10" spans="1:4" ht="23.4">
      <c r="A10" s="3">
        <v>7</v>
      </c>
      <c r="B10" s="4" t="s">
        <v>26</v>
      </c>
      <c r="C10" s="4" t="s">
        <v>27</v>
      </c>
      <c r="D10" s="4" t="s">
        <v>28</v>
      </c>
    </row>
    <row r="11" spans="1:4" ht="23.4">
      <c r="A11" s="3">
        <v>8</v>
      </c>
      <c r="B11" s="4"/>
      <c r="C11" s="4" t="s">
        <v>29</v>
      </c>
      <c r="D11" s="4"/>
    </row>
    <row r="12" spans="1:4" ht="46.2">
      <c r="A12" s="3">
        <v>9</v>
      </c>
      <c r="B12" s="4"/>
      <c r="C12" s="4" t="s">
        <v>30</v>
      </c>
      <c r="D12" s="4"/>
    </row>
    <row r="13" spans="1:4" ht="23.4">
      <c r="A13" s="3">
        <v>10</v>
      </c>
      <c r="B13" s="4"/>
      <c r="C13" s="4" t="s">
        <v>31</v>
      </c>
      <c r="D13" s="4"/>
    </row>
    <row r="14" spans="1:4" ht="23.4">
      <c r="A14" s="3">
        <v>11</v>
      </c>
      <c r="B14" s="4"/>
      <c r="C14" s="4" t="s">
        <v>32</v>
      </c>
      <c r="D14" s="4"/>
    </row>
    <row r="15" spans="1:4" ht="23.4">
      <c r="A15" s="3">
        <v>12</v>
      </c>
      <c r="B15" s="4"/>
      <c r="C15" s="4" t="s">
        <v>33</v>
      </c>
      <c r="D15" s="6"/>
    </row>
    <row r="16" spans="1:4" ht="23.4">
      <c r="A16" s="3">
        <v>13</v>
      </c>
      <c r="B16" s="4"/>
      <c r="C16" s="4" t="s">
        <v>34</v>
      </c>
      <c r="D16" s="6"/>
    </row>
    <row r="17" spans="1:4" ht="13.2">
      <c r="A17" s="6"/>
      <c r="B17" s="4"/>
      <c r="C17" s="4"/>
      <c r="D17" s="6"/>
    </row>
    <row r="18" spans="1:4" ht="13.2">
      <c r="A18" s="6"/>
      <c r="B18" s="4"/>
      <c r="C18" s="4"/>
      <c r="D18" s="6"/>
    </row>
    <row r="19" spans="1:4" ht="13.2">
      <c r="A19" s="6"/>
      <c r="B19" s="6"/>
      <c r="C19" s="6"/>
      <c r="D19" s="6"/>
    </row>
  </sheetData>
  <mergeCells count="2">
    <mergeCell ref="A1:A3"/>
    <mergeCell ref="B1:D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B2:J22"/>
  <sheetViews>
    <sheetView showGridLines="0" topLeftCell="A3" workbookViewId="0"/>
  </sheetViews>
  <sheetFormatPr defaultColWidth="12.6640625" defaultRowHeight="15.75" customHeight="1"/>
  <cols>
    <col min="1" max="1" width="4.33203125" customWidth="1"/>
    <col min="2" max="2" width="17.109375" customWidth="1"/>
    <col min="3" max="3" width="24.109375" customWidth="1"/>
    <col min="4" max="4" width="24.6640625" customWidth="1"/>
    <col min="6" max="6" width="25.109375" customWidth="1"/>
    <col min="7" max="7" width="18.88671875" customWidth="1"/>
    <col min="9" max="9" width="18.88671875" customWidth="1"/>
    <col min="10" max="10" width="25.109375" customWidth="1"/>
  </cols>
  <sheetData>
    <row r="2" spans="2:10" ht="15.6">
      <c r="B2" s="310" t="s">
        <v>302</v>
      </c>
      <c r="C2" s="242"/>
      <c r="D2" s="242"/>
    </row>
    <row r="3" spans="2:10" ht="15">
      <c r="B3" s="178" t="s">
        <v>303</v>
      </c>
      <c r="C3" s="179" t="s">
        <v>218</v>
      </c>
      <c r="D3" s="180" t="s">
        <v>231</v>
      </c>
    </row>
    <row r="4" spans="2:10" ht="15">
      <c r="B4" s="181" t="s">
        <v>240</v>
      </c>
      <c r="C4" s="182">
        <f>'Matriz Densidade'!R8</f>
        <v>0.82727272727272727</v>
      </c>
      <c r="D4" s="183">
        <f>'Matriz Densidade'!AH8</f>
        <v>0.76</v>
      </c>
    </row>
    <row r="5" spans="2:10" ht="15">
      <c r="B5" s="184" t="s">
        <v>255</v>
      </c>
      <c r="C5" s="185">
        <f>'Matriz Densidade'!R26</f>
        <v>0.78125</v>
      </c>
      <c r="D5" s="186">
        <f>'Matriz Densidade'!AH26</f>
        <v>0.84333333333333338</v>
      </c>
    </row>
    <row r="6" spans="2:10" ht="15">
      <c r="B6" s="187"/>
      <c r="C6" s="188"/>
      <c r="D6" s="188"/>
    </row>
    <row r="7" spans="2:10" ht="45">
      <c r="B7" s="189" t="s">
        <v>304</v>
      </c>
      <c r="C7" s="190" t="s">
        <v>305</v>
      </c>
      <c r="D7" s="190" t="s">
        <v>306</v>
      </c>
    </row>
    <row r="8" spans="2:10" ht="15">
      <c r="B8" s="191">
        <f>(C4+D4)-(C5+D5)</f>
        <v>-3.7310606060605878E-2</v>
      </c>
      <c r="C8" s="191">
        <f t="shared" ref="C8:D8" si="0">C4-C5</f>
        <v>4.6022727272727271E-2</v>
      </c>
      <c r="D8" s="191">
        <f t="shared" si="0"/>
        <v>-8.333333333333337E-2</v>
      </c>
    </row>
    <row r="11" spans="2:10" ht="30">
      <c r="B11" s="192" t="s">
        <v>307</v>
      </c>
      <c r="C11" s="192" t="s">
        <v>308</v>
      </c>
      <c r="D11" s="193" t="s">
        <v>309</v>
      </c>
    </row>
    <row r="12" spans="2:10" ht="13.2">
      <c r="B12" s="194" t="s">
        <v>310</v>
      </c>
      <c r="C12" s="195" t="s">
        <v>311</v>
      </c>
      <c r="D12" s="195" t="s">
        <v>312</v>
      </c>
    </row>
    <row r="13" spans="2:10" ht="13.2">
      <c r="B13" s="194" t="s">
        <v>313</v>
      </c>
      <c r="C13" s="195" t="s">
        <v>314</v>
      </c>
      <c r="D13" s="195" t="s">
        <v>315</v>
      </c>
    </row>
    <row r="14" spans="2:10" ht="13.2">
      <c r="B14" s="194" t="s">
        <v>316</v>
      </c>
      <c r="C14" s="195" t="s">
        <v>317</v>
      </c>
      <c r="D14" s="195" t="s">
        <v>318</v>
      </c>
      <c r="F14" s="311" t="s">
        <v>319</v>
      </c>
      <c r="G14" s="242"/>
      <c r="H14" s="242"/>
      <c r="I14" s="242"/>
      <c r="J14" s="242"/>
    </row>
    <row r="15" spans="2:10" ht="13.2">
      <c r="B15" s="194" t="s">
        <v>320</v>
      </c>
      <c r="C15" s="195" t="s">
        <v>321</v>
      </c>
      <c r="D15" s="195" t="s">
        <v>322</v>
      </c>
      <c r="F15" s="242"/>
      <c r="G15" s="242"/>
      <c r="H15" s="242"/>
      <c r="I15" s="242"/>
      <c r="J15" s="242"/>
    </row>
    <row r="16" spans="2:10" ht="13.2">
      <c r="B16" s="194" t="s">
        <v>323</v>
      </c>
      <c r="C16" s="195" t="s">
        <v>324</v>
      </c>
      <c r="D16" s="195" t="s">
        <v>325</v>
      </c>
    </row>
    <row r="18" spans="2:10" ht="13.2">
      <c r="B18" s="312" t="s">
        <v>326</v>
      </c>
      <c r="C18" s="242"/>
      <c r="D18" s="242"/>
      <c r="F18" s="196" t="s">
        <v>323</v>
      </c>
      <c r="G18" s="196" t="s">
        <v>327</v>
      </c>
      <c r="H18" s="196" t="s">
        <v>316</v>
      </c>
      <c r="I18" s="196" t="s">
        <v>313</v>
      </c>
      <c r="J18" s="196" t="s">
        <v>328</v>
      </c>
    </row>
    <row r="19" spans="2:10" ht="33.75" customHeight="1">
      <c r="B19" s="242"/>
      <c r="C19" s="242"/>
      <c r="D19" s="242"/>
      <c r="F19" s="197"/>
      <c r="G19" s="198"/>
      <c r="H19" s="199"/>
      <c r="I19" s="200"/>
      <c r="J19" s="201"/>
    </row>
    <row r="20" spans="2:10" ht="13.2">
      <c r="B20" s="242"/>
      <c r="C20" s="242"/>
      <c r="D20" s="242"/>
      <c r="F20" s="56" t="s">
        <v>324</v>
      </c>
      <c r="G20" s="56" t="s">
        <v>321</v>
      </c>
      <c r="H20" s="56" t="s">
        <v>317</v>
      </c>
      <c r="I20" s="56" t="s">
        <v>314</v>
      </c>
      <c r="J20" s="56" t="s">
        <v>311</v>
      </c>
    </row>
    <row r="21" spans="2:10" ht="15.75" customHeight="1">
      <c r="B21" s="242"/>
      <c r="C21" s="242"/>
      <c r="D21" s="242"/>
    </row>
    <row r="22" spans="2:10" ht="15.75" customHeight="1">
      <c r="B22" s="242"/>
      <c r="C22" s="242"/>
      <c r="D22" s="242"/>
    </row>
  </sheetData>
  <mergeCells count="3">
    <mergeCell ref="B2:D2"/>
    <mergeCell ref="F14:J15"/>
    <mergeCell ref="B18:D22"/>
  </mergeCells>
  <printOptions horizontalCentered="1" gridLines="1"/>
  <pageMargins left="0" right="0.19685039370078738" top="0" bottom="0" header="0" footer="0"/>
  <pageSetup paperSize="9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12"/>
  <sheetViews>
    <sheetView tabSelected="1" workbookViewId="0">
      <selection activeCell="B7" sqref="B7"/>
    </sheetView>
  </sheetViews>
  <sheetFormatPr defaultColWidth="12.6640625" defaultRowHeight="15.75" customHeight="1"/>
  <cols>
    <col min="1" max="1" width="47.44140625" customWidth="1"/>
    <col min="2" max="2" width="88.33203125" customWidth="1"/>
  </cols>
  <sheetData>
    <row r="1" spans="1:2" ht="15.75" customHeight="1">
      <c r="A1" s="202" t="s">
        <v>329</v>
      </c>
      <c r="B1" s="55"/>
    </row>
    <row r="2" spans="1:2" ht="65.400000000000006" customHeight="1">
      <c r="A2" s="203" t="s">
        <v>330</v>
      </c>
      <c r="B2" s="204" t="s">
        <v>331</v>
      </c>
    </row>
    <row r="3" spans="1:2" ht="58.2" customHeight="1">
      <c r="A3" s="203" t="s">
        <v>332</v>
      </c>
      <c r="B3" s="204" t="s">
        <v>333</v>
      </c>
    </row>
    <row r="4" spans="1:2" ht="79.2">
      <c r="A4" s="203" t="s">
        <v>334</v>
      </c>
      <c r="B4" s="204" t="s">
        <v>335</v>
      </c>
    </row>
    <row r="5" spans="1:2" ht="15.75" customHeight="1">
      <c r="A5" s="205"/>
      <c r="B5" s="204"/>
    </row>
    <row r="6" spans="1:2" ht="15.75" customHeight="1">
      <c r="A6" s="205"/>
      <c r="B6" s="204"/>
    </row>
    <row r="10" spans="1:2" ht="15.75" customHeight="1">
      <c r="A10" s="54"/>
      <c r="B10" s="57"/>
    </row>
    <row r="11" spans="1:2" ht="15.75" customHeight="1">
      <c r="A11" s="54"/>
    </row>
    <row r="12" spans="1:2" ht="15.75" customHeight="1">
      <c r="A12" s="5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A24"/>
  <sheetViews>
    <sheetView topLeftCell="N1" workbookViewId="0">
      <pane ySplit="2" topLeftCell="A3" activePane="bottomLeft" state="frozen"/>
      <selection pane="bottomLeft" activeCell="F19" sqref="F19"/>
    </sheetView>
  </sheetViews>
  <sheetFormatPr defaultColWidth="12.6640625" defaultRowHeight="15.75" customHeight="1"/>
  <cols>
    <col min="1" max="1" width="6.109375" customWidth="1"/>
    <col min="2" max="2" width="30.33203125" customWidth="1"/>
    <col min="3" max="3" width="5.21875" customWidth="1"/>
    <col min="4" max="4" width="6.44140625" customWidth="1"/>
    <col min="5" max="5" width="32.77734375" customWidth="1"/>
    <col min="6" max="6" width="27.109375" customWidth="1"/>
    <col min="7" max="7" width="20.33203125" customWidth="1"/>
    <col min="8" max="8" width="24" customWidth="1"/>
    <col min="9" max="9" width="10" customWidth="1"/>
    <col min="10" max="12" width="10.88671875" customWidth="1"/>
    <col min="13" max="13" width="18.88671875" customWidth="1"/>
    <col min="14" max="14" width="9.6640625" customWidth="1"/>
    <col min="15" max="24" width="4.6640625" customWidth="1"/>
    <col min="26" max="27" width="63.33203125" customWidth="1"/>
  </cols>
  <sheetData>
    <row r="1" spans="1:27" ht="15.75" customHeight="1">
      <c r="A1" s="255" t="s">
        <v>35</v>
      </c>
      <c r="B1" s="255" t="s">
        <v>36</v>
      </c>
      <c r="C1" s="256" t="s">
        <v>37</v>
      </c>
      <c r="D1" s="239" t="s">
        <v>35</v>
      </c>
      <c r="E1" s="239" t="s">
        <v>38</v>
      </c>
      <c r="F1" s="239" t="s">
        <v>39</v>
      </c>
      <c r="G1" s="239" t="s">
        <v>40</v>
      </c>
      <c r="H1" s="239" t="s">
        <v>41</v>
      </c>
      <c r="I1" s="243" t="s">
        <v>42</v>
      </c>
      <c r="J1" s="242"/>
      <c r="K1" s="242"/>
      <c r="L1" s="244"/>
      <c r="M1" s="245" t="s">
        <v>43</v>
      </c>
      <c r="N1" s="239" t="s">
        <v>44</v>
      </c>
      <c r="O1" s="246" t="s">
        <v>45</v>
      </c>
      <c r="P1" s="242"/>
      <c r="Q1" s="242"/>
      <c r="R1" s="242"/>
      <c r="S1" s="242"/>
      <c r="T1" s="246" t="s">
        <v>46</v>
      </c>
      <c r="U1" s="242"/>
      <c r="V1" s="242"/>
      <c r="W1" s="242"/>
      <c r="X1" s="244"/>
      <c r="Y1" s="239" t="s">
        <v>47</v>
      </c>
      <c r="Z1" s="239" t="s">
        <v>48</v>
      </c>
      <c r="AA1" s="241" t="s">
        <v>49</v>
      </c>
    </row>
    <row r="2" spans="1:27" ht="15.75" customHeight="1">
      <c r="A2" s="234"/>
      <c r="B2" s="234"/>
      <c r="C2" s="234"/>
      <c r="D2" s="240"/>
      <c r="E2" s="240"/>
      <c r="F2" s="240"/>
      <c r="G2" s="240"/>
      <c r="H2" s="240"/>
      <c r="I2" s="8" t="s">
        <v>50</v>
      </c>
      <c r="J2" s="8" t="s">
        <v>51</v>
      </c>
      <c r="K2" s="8" t="s">
        <v>52</v>
      </c>
      <c r="L2" s="9" t="s">
        <v>53</v>
      </c>
      <c r="M2" s="240"/>
      <c r="N2" s="240"/>
      <c r="O2" s="7">
        <v>2021</v>
      </c>
      <c r="P2" s="7">
        <v>2022</v>
      </c>
      <c r="Q2" s="7">
        <v>2023</v>
      </c>
      <c r="R2" s="7">
        <v>2024</v>
      </c>
      <c r="S2" s="10">
        <v>2025</v>
      </c>
      <c r="T2" s="7">
        <v>2021</v>
      </c>
      <c r="U2" s="7">
        <v>2022</v>
      </c>
      <c r="V2" s="7">
        <v>2023</v>
      </c>
      <c r="W2" s="7">
        <v>2024</v>
      </c>
      <c r="X2" s="10">
        <v>2025</v>
      </c>
      <c r="Y2" s="240"/>
      <c r="Z2" s="240"/>
      <c r="AA2" s="242"/>
    </row>
    <row r="3" spans="1:27" ht="53.4" customHeight="1">
      <c r="A3" s="251" t="s">
        <v>54</v>
      </c>
      <c r="B3" s="253" t="s">
        <v>55</v>
      </c>
      <c r="C3" s="12">
        <v>1</v>
      </c>
      <c r="D3" s="13" t="s">
        <v>56</v>
      </c>
      <c r="E3" s="11" t="s">
        <v>57</v>
      </c>
      <c r="F3" s="11" t="s">
        <v>58</v>
      </c>
      <c r="G3" s="11" t="s">
        <v>59</v>
      </c>
      <c r="H3" s="14" t="s">
        <v>60</v>
      </c>
      <c r="I3" s="15" t="b">
        <v>0</v>
      </c>
      <c r="J3" s="15" t="b">
        <v>0</v>
      </c>
      <c r="K3" s="15" t="b">
        <v>0</v>
      </c>
      <c r="L3" s="16" t="b">
        <v>0</v>
      </c>
      <c r="M3" s="17"/>
      <c r="N3" s="17" t="s">
        <v>61</v>
      </c>
      <c r="O3" s="15">
        <v>1</v>
      </c>
      <c r="P3" s="15">
        <v>1</v>
      </c>
      <c r="Q3" s="15">
        <v>1</v>
      </c>
      <c r="R3" s="15">
        <v>1</v>
      </c>
      <c r="S3" s="16">
        <v>1</v>
      </c>
      <c r="T3" s="15">
        <v>1</v>
      </c>
      <c r="U3" s="15">
        <v>1</v>
      </c>
      <c r="V3" s="15"/>
      <c r="W3" s="15"/>
      <c r="X3" s="16"/>
      <c r="Y3" s="17" t="s">
        <v>62</v>
      </c>
      <c r="Z3" s="11" t="s">
        <v>63</v>
      </c>
      <c r="AA3" s="18"/>
    </row>
    <row r="4" spans="1:27" ht="47.4" customHeight="1">
      <c r="A4" s="249"/>
      <c r="B4" s="249"/>
      <c r="C4" s="19">
        <v>2</v>
      </c>
      <c r="D4" s="20" t="s">
        <v>64</v>
      </c>
      <c r="E4" s="21" t="s">
        <v>65</v>
      </c>
      <c r="F4" s="21" t="s">
        <v>66</v>
      </c>
      <c r="G4" s="21" t="s">
        <v>67</v>
      </c>
      <c r="H4" s="22" t="s">
        <v>68</v>
      </c>
      <c r="I4" s="23" t="b">
        <v>0</v>
      </c>
      <c r="J4" s="23" t="b">
        <v>0</v>
      </c>
      <c r="K4" s="23" t="b">
        <v>0</v>
      </c>
      <c r="L4" s="24" t="b">
        <v>0</v>
      </c>
      <c r="M4" s="25"/>
      <c r="N4" s="25" t="s">
        <v>61</v>
      </c>
      <c r="O4" s="23">
        <v>150</v>
      </c>
      <c r="P4" s="23">
        <v>300</v>
      </c>
      <c r="Q4" s="23">
        <v>300</v>
      </c>
      <c r="R4" s="23">
        <v>300</v>
      </c>
      <c r="S4" s="24">
        <v>300</v>
      </c>
      <c r="T4" s="23">
        <v>300</v>
      </c>
      <c r="U4" s="23">
        <v>300</v>
      </c>
      <c r="V4" s="23"/>
      <c r="W4" s="23"/>
      <c r="X4" s="24"/>
      <c r="Y4" s="25" t="s">
        <v>62</v>
      </c>
      <c r="Z4" s="21" t="s">
        <v>69</v>
      </c>
      <c r="AA4" s="26"/>
    </row>
    <row r="5" spans="1:27" ht="30" customHeight="1">
      <c r="A5" s="248"/>
      <c r="B5" s="248"/>
      <c r="C5" s="12">
        <v>3</v>
      </c>
      <c r="D5" s="13" t="s">
        <v>70</v>
      </c>
      <c r="E5" s="11" t="s">
        <v>71</v>
      </c>
      <c r="F5" s="11" t="s">
        <v>72</v>
      </c>
      <c r="G5" s="11" t="s">
        <v>73</v>
      </c>
      <c r="H5" s="14" t="s">
        <v>74</v>
      </c>
      <c r="I5" s="15" t="b">
        <v>0</v>
      </c>
      <c r="J5" s="15" t="b">
        <v>0</v>
      </c>
      <c r="K5" s="15" t="b">
        <v>0</v>
      </c>
      <c r="L5" s="16" t="b">
        <v>0</v>
      </c>
      <c r="M5" s="17"/>
      <c r="N5" s="17"/>
      <c r="O5" s="15">
        <v>0</v>
      </c>
      <c r="P5" s="15">
        <v>43</v>
      </c>
      <c r="Q5" s="15">
        <v>43</v>
      </c>
      <c r="R5" s="15">
        <v>43</v>
      </c>
      <c r="S5" s="16">
        <v>43</v>
      </c>
      <c r="T5" s="15">
        <v>0</v>
      </c>
      <c r="U5" s="15">
        <v>41</v>
      </c>
      <c r="V5" s="15"/>
      <c r="W5" s="15"/>
      <c r="X5" s="16"/>
      <c r="Y5" s="17" t="s">
        <v>62</v>
      </c>
      <c r="Z5" s="11" t="s">
        <v>75</v>
      </c>
      <c r="AA5" s="18" t="s">
        <v>76</v>
      </c>
    </row>
    <row r="6" spans="1:27" ht="60" customHeight="1">
      <c r="A6" s="252"/>
      <c r="B6" s="252"/>
      <c r="C6" s="27">
        <v>4</v>
      </c>
      <c r="D6" s="28" t="s">
        <v>77</v>
      </c>
      <c r="E6" s="29" t="s">
        <v>78</v>
      </c>
      <c r="F6" s="29" t="s">
        <v>79</v>
      </c>
      <c r="G6" s="29" t="s">
        <v>80</v>
      </c>
      <c r="H6" s="30" t="s">
        <v>81</v>
      </c>
      <c r="I6" s="31" t="b">
        <v>0</v>
      </c>
      <c r="J6" s="31" t="b">
        <v>0</v>
      </c>
      <c r="K6" s="31" t="b">
        <v>0</v>
      </c>
      <c r="L6" s="32" t="b">
        <v>0</v>
      </c>
      <c r="M6" s="33"/>
      <c r="N6" s="33"/>
      <c r="O6" s="31">
        <v>43</v>
      </c>
      <c r="P6" s="31">
        <v>43</v>
      </c>
      <c r="Q6" s="31">
        <v>43</v>
      </c>
      <c r="R6" s="31">
        <v>43</v>
      </c>
      <c r="S6" s="32">
        <v>43</v>
      </c>
      <c r="T6" s="31">
        <v>0</v>
      </c>
      <c r="U6" s="31">
        <v>41</v>
      </c>
      <c r="V6" s="31"/>
      <c r="W6" s="31"/>
      <c r="X6" s="32"/>
      <c r="Y6" s="33" t="s">
        <v>62</v>
      </c>
      <c r="Z6" s="29" t="s">
        <v>82</v>
      </c>
      <c r="AA6" s="26" t="s">
        <v>83</v>
      </c>
    </row>
    <row r="7" spans="1:27" ht="31.8" customHeight="1">
      <c r="A7" s="34" t="s">
        <v>84</v>
      </c>
      <c r="B7" s="35" t="s">
        <v>85</v>
      </c>
      <c r="C7" s="36">
        <v>1</v>
      </c>
      <c r="D7" s="37" t="s">
        <v>86</v>
      </c>
      <c r="E7" s="35" t="s">
        <v>87</v>
      </c>
      <c r="F7" s="35" t="s">
        <v>88</v>
      </c>
      <c r="G7" s="35" t="s">
        <v>89</v>
      </c>
      <c r="H7" s="38" t="s">
        <v>90</v>
      </c>
      <c r="I7" s="39" t="b">
        <v>0</v>
      </c>
      <c r="J7" s="39" t="b">
        <v>0</v>
      </c>
      <c r="K7" s="39" t="b">
        <v>0</v>
      </c>
      <c r="L7" s="40" t="b">
        <v>0</v>
      </c>
      <c r="M7" s="41"/>
      <c r="N7" s="41"/>
      <c r="O7" s="39">
        <v>43</v>
      </c>
      <c r="P7" s="39" t="s">
        <v>61</v>
      </c>
      <c r="Q7" s="39" t="s">
        <v>61</v>
      </c>
      <c r="R7" s="39" t="s">
        <v>61</v>
      </c>
      <c r="S7" s="40">
        <v>43</v>
      </c>
      <c r="T7" s="39">
        <v>43</v>
      </c>
      <c r="U7" s="39">
        <v>41</v>
      </c>
      <c r="V7" s="39"/>
      <c r="W7" s="39"/>
      <c r="X7" s="40"/>
      <c r="Y7" s="41" t="s">
        <v>62</v>
      </c>
      <c r="Z7" s="35" t="s">
        <v>91</v>
      </c>
      <c r="AA7" s="18" t="s">
        <v>76</v>
      </c>
    </row>
    <row r="8" spans="1:27" ht="31.2" customHeight="1">
      <c r="A8" s="247" t="s">
        <v>92</v>
      </c>
      <c r="B8" s="254" t="s">
        <v>93</v>
      </c>
      <c r="C8" s="19">
        <v>1</v>
      </c>
      <c r="D8" s="20" t="s">
        <v>94</v>
      </c>
      <c r="E8" s="21" t="s">
        <v>95</v>
      </c>
      <c r="F8" s="21" t="s">
        <v>96</v>
      </c>
      <c r="G8" s="21" t="s">
        <v>97</v>
      </c>
      <c r="H8" s="22" t="s">
        <v>98</v>
      </c>
      <c r="I8" s="23" t="b">
        <v>0</v>
      </c>
      <c r="J8" s="23" t="b">
        <v>0</v>
      </c>
      <c r="K8" s="23" t="b">
        <v>0</v>
      </c>
      <c r="L8" s="24" t="b">
        <v>0</v>
      </c>
      <c r="M8" s="24"/>
      <c r="N8" s="24"/>
      <c r="O8" s="23">
        <v>31</v>
      </c>
      <c r="P8" s="23">
        <v>31</v>
      </c>
      <c r="Q8" s="23">
        <v>31</v>
      </c>
      <c r="R8" s="23">
        <v>31</v>
      </c>
      <c r="S8" s="24">
        <v>31</v>
      </c>
      <c r="T8" s="23">
        <v>43</v>
      </c>
      <c r="U8" s="23">
        <v>41</v>
      </c>
      <c r="V8" s="23"/>
      <c r="W8" s="23"/>
      <c r="X8" s="24"/>
      <c r="Y8" s="24" t="s">
        <v>62</v>
      </c>
      <c r="Z8" s="21" t="s">
        <v>99</v>
      </c>
      <c r="AA8" s="26"/>
    </row>
    <row r="9" spans="1:27" ht="60.6" customHeight="1">
      <c r="A9" s="250"/>
      <c r="B9" s="250"/>
      <c r="C9" s="36">
        <v>2</v>
      </c>
      <c r="D9" s="37" t="s">
        <v>100</v>
      </c>
      <c r="E9" s="35" t="s">
        <v>101</v>
      </c>
      <c r="F9" s="35" t="s">
        <v>102</v>
      </c>
      <c r="G9" s="35" t="s">
        <v>103</v>
      </c>
      <c r="H9" s="38" t="s">
        <v>104</v>
      </c>
      <c r="I9" s="39" t="b">
        <v>0</v>
      </c>
      <c r="J9" s="39" t="b">
        <v>0</v>
      </c>
      <c r="K9" s="39" t="b">
        <v>0</v>
      </c>
      <c r="L9" s="40" t="b">
        <v>0</v>
      </c>
      <c r="M9" s="40"/>
      <c r="N9" s="40"/>
      <c r="O9" s="39">
        <v>43</v>
      </c>
      <c r="P9" s="39">
        <v>43</v>
      </c>
      <c r="Q9" s="39">
        <v>43</v>
      </c>
      <c r="R9" s="39">
        <v>43</v>
      </c>
      <c r="S9" s="40">
        <v>43</v>
      </c>
      <c r="T9" s="39">
        <v>43</v>
      </c>
      <c r="U9" s="39">
        <v>41</v>
      </c>
      <c r="V9" s="39"/>
      <c r="W9" s="39"/>
      <c r="X9" s="40"/>
      <c r="Y9" s="40" t="s">
        <v>62</v>
      </c>
      <c r="Z9" s="35" t="s">
        <v>105</v>
      </c>
      <c r="AA9" s="18"/>
    </row>
    <row r="10" spans="1:27" ht="65.400000000000006" customHeight="1">
      <c r="A10" s="247" t="s">
        <v>106</v>
      </c>
      <c r="B10" s="254" t="s">
        <v>107</v>
      </c>
      <c r="C10" s="19">
        <v>1</v>
      </c>
      <c r="D10" s="20" t="s">
        <v>108</v>
      </c>
      <c r="E10" s="21" t="s">
        <v>109</v>
      </c>
      <c r="F10" s="21" t="s">
        <v>110</v>
      </c>
      <c r="G10" s="21" t="s">
        <v>111</v>
      </c>
      <c r="H10" s="22" t="s">
        <v>112</v>
      </c>
      <c r="I10" s="23" t="b">
        <v>0</v>
      </c>
      <c r="J10" s="23" t="b">
        <v>0</v>
      </c>
      <c r="K10" s="23" t="b">
        <v>0</v>
      </c>
      <c r="L10" s="24" t="b">
        <v>0</v>
      </c>
      <c r="M10" s="24"/>
      <c r="N10" s="24"/>
      <c r="O10" s="23">
        <v>1</v>
      </c>
      <c r="P10" s="23">
        <v>1</v>
      </c>
      <c r="Q10" s="23">
        <v>1</v>
      </c>
      <c r="R10" s="23">
        <v>1</v>
      </c>
      <c r="S10" s="24">
        <v>1</v>
      </c>
      <c r="T10" s="23">
        <v>0</v>
      </c>
      <c r="U10" s="23">
        <v>0</v>
      </c>
      <c r="V10" s="23"/>
      <c r="W10" s="23"/>
      <c r="X10" s="24"/>
      <c r="Y10" s="24" t="s">
        <v>113</v>
      </c>
      <c r="Z10" s="21" t="s">
        <v>114</v>
      </c>
      <c r="AA10" s="26" t="s">
        <v>115</v>
      </c>
    </row>
    <row r="11" spans="1:27" ht="58.2" customHeight="1">
      <c r="A11" s="248"/>
      <c r="B11" s="248"/>
      <c r="C11" s="12">
        <v>2</v>
      </c>
      <c r="D11" s="13" t="s">
        <v>116</v>
      </c>
      <c r="E11" s="11" t="s">
        <v>117</v>
      </c>
      <c r="F11" s="11" t="s">
        <v>118</v>
      </c>
      <c r="G11" s="11" t="s">
        <v>119</v>
      </c>
      <c r="H11" s="14" t="s">
        <v>120</v>
      </c>
      <c r="I11" s="15" t="b">
        <v>0</v>
      </c>
      <c r="J11" s="15" t="b">
        <v>0</v>
      </c>
      <c r="K11" s="15" t="b">
        <v>0</v>
      </c>
      <c r="L11" s="16" t="b">
        <v>0</v>
      </c>
      <c r="M11" s="16"/>
      <c r="N11" s="16"/>
      <c r="O11" s="15">
        <v>15</v>
      </c>
      <c r="P11" s="15">
        <v>30</v>
      </c>
      <c r="Q11" s="15">
        <v>30</v>
      </c>
      <c r="R11" s="15">
        <v>30</v>
      </c>
      <c r="S11" s="16">
        <v>30</v>
      </c>
      <c r="T11" s="15">
        <v>3</v>
      </c>
      <c r="U11" s="15">
        <v>0</v>
      </c>
      <c r="V11" s="15"/>
      <c r="W11" s="15"/>
      <c r="X11" s="16"/>
      <c r="Y11" s="16" t="s">
        <v>113</v>
      </c>
      <c r="Z11" s="11" t="s">
        <v>121</v>
      </c>
      <c r="AA11" s="18" t="s">
        <v>122</v>
      </c>
    </row>
    <row r="12" spans="1:27" ht="79.2" customHeight="1">
      <c r="A12" s="249"/>
      <c r="B12" s="249"/>
      <c r="C12" s="19">
        <v>3</v>
      </c>
      <c r="D12" s="20" t="s">
        <v>123</v>
      </c>
      <c r="E12" s="21" t="s">
        <v>124</v>
      </c>
      <c r="F12" s="21" t="s">
        <v>125</v>
      </c>
      <c r="G12" s="21" t="s">
        <v>126</v>
      </c>
      <c r="H12" s="22" t="s">
        <v>126</v>
      </c>
      <c r="I12" s="23" t="b">
        <v>0</v>
      </c>
      <c r="J12" s="23" t="b">
        <v>0</v>
      </c>
      <c r="K12" s="23" t="b">
        <v>0</v>
      </c>
      <c r="L12" s="24" t="b">
        <v>0</v>
      </c>
      <c r="M12" s="24"/>
      <c r="N12" s="24"/>
      <c r="O12" s="42">
        <v>0.5</v>
      </c>
      <c r="P12" s="42">
        <v>1</v>
      </c>
      <c r="Q12" s="23" t="s">
        <v>61</v>
      </c>
      <c r="R12" s="23" t="s">
        <v>61</v>
      </c>
      <c r="S12" s="24" t="s">
        <v>61</v>
      </c>
      <c r="T12" s="42">
        <v>0.5</v>
      </c>
      <c r="U12" s="42">
        <v>1</v>
      </c>
      <c r="V12" s="23"/>
      <c r="W12" s="23"/>
      <c r="X12" s="24"/>
      <c r="Y12" s="24" t="s">
        <v>127</v>
      </c>
      <c r="Z12" s="21" t="s">
        <v>128</v>
      </c>
      <c r="AA12" s="26"/>
    </row>
    <row r="13" spans="1:27" ht="31.2" customHeight="1">
      <c r="A13" s="248"/>
      <c r="B13" s="248"/>
      <c r="C13" s="12">
        <v>4</v>
      </c>
      <c r="D13" s="13" t="s">
        <v>129</v>
      </c>
      <c r="E13" s="11" t="s">
        <v>130</v>
      </c>
      <c r="F13" s="11" t="s">
        <v>131</v>
      </c>
      <c r="G13" s="11" t="s">
        <v>132</v>
      </c>
      <c r="H13" s="14" t="s">
        <v>133</v>
      </c>
      <c r="I13" s="15" t="b">
        <v>0</v>
      </c>
      <c r="J13" s="15" t="b">
        <v>0</v>
      </c>
      <c r="K13" s="15" t="b">
        <v>0</v>
      </c>
      <c r="L13" s="16" t="b">
        <v>0</v>
      </c>
      <c r="M13" s="16"/>
      <c r="N13" s="16"/>
      <c r="O13" s="15">
        <v>1</v>
      </c>
      <c r="P13" s="15">
        <v>1</v>
      </c>
      <c r="Q13" s="15">
        <v>1</v>
      </c>
      <c r="R13" s="15">
        <v>1</v>
      </c>
      <c r="S13" s="16">
        <v>1</v>
      </c>
      <c r="T13" s="15">
        <v>1</v>
      </c>
      <c r="U13" s="15">
        <v>2</v>
      </c>
      <c r="V13" s="15"/>
      <c r="W13" s="15"/>
      <c r="X13" s="16"/>
      <c r="Y13" s="16" t="s">
        <v>127</v>
      </c>
      <c r="Z13" s="11" t="s">
        <v>134</v>
      </c>
      <c r="AA13" s="18"/>
    </row>
    <row r="14" spans="1:27" ht="30.6" customHeight="1">
      <c r="A14" s="252"/>
      <c r="B14" s="252"/>
      <c r="C14" s="27">
        <v>5</v>
      </c>
      <c r="D14" s="28" t="s">
        <v>135</v>
      </c>
      <c r="E14" s="29" t="s">
        <v>136</v>
      </c>
      <c r="F14" s="29" t="s">
        <v>137</v>
      </c>
      <c r="G14" s="29" t="s">
        <v>138</v>
      </c>
      <c r="H14" s="30" t="s">
        <v>139</v>
      </c>
      <c r="I14" s="31" t="b">
        <v>0</v>
      </c>
      <c r="J14" s="31" t="b">
        <v>0</v>
      </c>
      <c r="K14" s="31" t="b">
        <v>0</v>
      </c>
      <c r="L14" s="32" t="b">
        <v>0</v>
      </c>
      <c r="M14" s="32"/>
      <c r="N14" s="32"/>
      <c r="O14" s="31">
        <v>2</v>
      </c>
      <c r="P14" s="31">
        <v>2</v>
      </c>
      <c r="Q14" s="31">
        <v>2</v>
      </c>
      <c r="R14" s="31">
        <v>2</v>
      </c>
      <c r="S14" s="32">
        <v>2</v>
      </c>
      <c r="T14" s="31">
        <v>0</v>
      </c>
      <c r="U14" s="31">
        <v>2</v>
      </c>
      <c r="V14" s="31"/>
      <c r="W14" s="31"/>
      <c r="X14" s="32"/>
      <c r="Y14" s="32" t="s">
        <v>127</v>
      </c>
      <c r="Z14" s="29" t="s">
        <v>140</v>
      </c>
      <c r="AA14" s="26" t="s">
        <v>141</v>
      </c>
    </row>
    <row r="15" spans="1:27" ht="112.2" customHeight="1">
      <c r="A15" s="34" t="s">
        <v>142</v>
      </c>
      <c r="B15" s="35" t="s">
        <v>143</v>
      </c>
      <c r="C15" s="36">
        <v>1</v>
      </c>
      <c r="D15" s="37" t="s">
        <v>144</v>
      </c>
      <c r="E15" s="35" t="s">
        <v>145</v>
      </c>
      <c r="F15" s="35" t="s">
        <v>146</v>
      </c>
      <c r="G15" s="35" t="s">
        <v>147</v>
      </c>
      <c r="H15" s="38" t="s">
        <v>148</v>
      </c>
      <c r="I15" s="39" t="b">
        <v>0</v>
      </c>
      <c r="J15" s="39" t="b">
        <v>0</v>
      </c>
      <c r="K15" s="39" t="b">
        <v>0</v>
      </c>
      <c r="L15" s="40" t="b">
        <v>0</v>
      </c>
      <c r="M15" s="40"/>
      <c r="N15" s="40"/>
      <c r="O15" s="39">
        <v>43</v>
      </c>
      <c r="P15" s="39">
        <v>43</v>
      </c>
      <c r="Q15" s="39">
        <v>43</v>
      </c>
      <c r="R15" s="39">
        <v>43</v>
      </c>
      <c r="S15" s="40">
        <v>43</v>
      </c>
      <c r="T15" s="39">
        <v>43</v>
      </c>
      <c r="U15" s="39">
        <v>41</v>
      </c>
      <c r="V15" s="39"/>
      <c r="W15" s="39"/>
      <c r="X15" s="40"/>
      <c r="Y15" s="40" t="s">
        <v>62</v>
      </c>
      <c r="Z15" s="35" t="s">
        <v>149</v>
      </c>
      <c r="AA15" s="18"/>
    </row>
    <row r="16" spans="1:27" ht="57" customHeight="1">
      <c r="A16" s="247" t="s">
        <v>150</v>
      </c>
      <c r="B16" s="254" t="s">
        <v>151</v>
      </c>
      <c r="C16" s="19">
        <v>1</v>
      </c>
      <c r="D16" s="20" t="s">
        <v>152</v>
      </c>
      <c r="E16" s="21" t="s">
        <v>153</v>
      </c>
      <c r="F16" s="21" t="s">
        <v>154</v>
      </c>
      <c r="G16" s="21" t="s">
        <v>155</v>
      </c>
      <c r="H16" s="22" t="s">
        <v>156</v>
      </c>
      <c r="I16" s="23" t="b">
        <v>1</v>
      </c>
      <c r="J16" s="23" t="b">
        <v>0</v>
      </c>
      <c r="K16" s="23" t="b">
        <v>1</v>
      </c>
      <c r="L16" s="24" t="b">
        <v>1</v>
      </c>
      <c r="M16" s="43">
        <v>125000</v>
      </c>
      <c r="N16" s="24" t="s">
        <v>61</v>
      </c>
      <c r="O16" s="23">
        <v>30</v>
      </c>
      <c r="P16" s="23">
        <v>90</v>
      </c>
      <c r="Q16" s="23">
        <v>120</v>
      </c>
      <c r="R16" s="23">
        <v>180</v>
      </c>
      <c r="S16" s="24">
        <v>180</v>
      </c>
      <c r="T16" s="23">
        <v>54</v>
      </c>
      <c r="U16" s="23">
        <v>196</v>
      </c>
      <c r="V16" s="23"/>
      <c r="W16" s="23"/>
      <c r="X16" s="24"/>
      <c r="Y16" s="24" t="s">
        <v>157</v>
      </c>
      <c r="Z16" s="21" t="s">
        <v>158</v>
      </c>
      <c r="AA16" s="26" t="s">
        <v>159</v>
      </c>
    </row>
    <row r="17" spans="1:27" ht="43.2" customHeight="1">
      <c r="A17" s="248"/>
      <c r="B17" s="248"/>
      <c r="C17" s="12">
        <v>2</v>
      </c>
      <c r="D17" s="13" t="s">
        <v>160</v>
      </c>
      <c r="E17" s="11" t="s">
        <v>161</v>
      </c>
      <c r="F17" s="11" t="s">
        <v>162</v>
      </c>
      <c r="G17" s="11" t="s">
        <v>163</v>
      </c>
      <c r="H17" s="14" t="s">
        <v>164</v>
      </c>
      <c r="I17" s="15" t="b">
        <v>1</v>
      </c>
      <c r="J17" s="15" t="b">
        <v>0</v>
      </c>
      <c r="K17" s="15" t="b">
        <v>1</v>
      </c>
      <c r="L17" s="16" t="b">
        <v>1</v>
      </c>
      <c r="M17" s="44">
        <v>125000</v>
      </c>
      <c r="N17" s="16">
        <v>370</v>
      </c>
      <c r="O17" s="15">
        <v>390</v>
      </c>
      <c r="P17" s="15">
        <v>410</v>
      </c>
      <c r="Q17" s="15">
        <v>430</v>
      </c>
      <c r="R17" s="15">
        <v>450</v>
      </c>
      <c r="S17" s="16">
        <v>470</v>
      </c>
      <c r="T17" s="15">
        <v>352</v>
      </c>
      <c r="U17" s="15">
        <v>366</v>
      </c>
      <c r="V17" s="15"/>
      <c r="W17" s="15"/>
      <c r="X17" s="16"/>
      <c r="Y17" s="16" t="s">
        <v>157</v>
      </c>
      <c r="Z17" s="11" t="s">
        <v>165</v>
      </c>
      <c r="AA17" s="18"/>
    </row>
    <row r="18" spans="1:27" ht="57.6" customHeight="1">
      <c r="A18" s="249"/>
      <c r="B18" s="249"/>
      <c r="C18" s="19">
        <v>3</v>
      </c>
      <c r="D18" s="20" t="s">
        <v>166</v>
      </c>
      <c r="E18" s="21" t="s">
        <v>167</v>
      </c>
      <c r="F18" s="21" t="s">
        <v>168</v>
      </c>
      <c r="G18" s="21" t="s">
        <v>169</v>
      </c>
      <c r="H18" s="22" t="s">
        <v>170</v>
      </c>
      <c r="I18" s="23" t="b">
        <v>1</v>
      </c>
      <c r="J18" s="23" t="b">
        <v>1</v>
      </c>
      <c r="K18" s="23" t="b">
        <v>1</v>
      </c>
      <c r="L18" s="24" t="b">
        <v>1</v>
      </c>
      <c r="M18" s="43">
        <v>125000</v>
      </c>
      <c r="N18" s="24">
        <v>0</v>
      </c>
      <c r="O18" s="23">
        <v>0</v>
      </c>
      <c r="P18" s="23">
        <v>5</v>
      </c>
      <c r="Q18" s="23">
        <v>10</v>
      </c>
      <c r="R18" s="23">
        <v>20</v>
      </c>
      <c r="S18" s="24">
        <v>30</v>
      </c>
      <c r="T18" s="23">
        <v>0</v>
      </c>
      <c r="U18" s="23">
        <v>15</v>
      </c>
      <c r="V18" s="23"/>
      <c r="W18" s="23"/>
      <c r="X18" s="24"/>
      <c r="Y18" s="24" t="s">
        <v>157</v>
      </c>
      <c r="Z18" s="21" t="s">
        <v>171</v>
      </c>
      <c r="AA18" s="26" t="s">
        <v>172</v>
      </c>
    </row>
    <row r="19" spans="1:27" ht="51.6" customHeight="1">
      <c r="A19" s="250"/>
      <c r="B19" s="250"/>
      <c r="C19" s="36">
        <v>4</v>
      </c>
      <c r="D19" s="37" t="s">
        <v>173</v>
      </c>
      <c r="E19" s="35" t="s">
        <v>174</v>
      </c>
      <c r="F19" s="35" t="s">
        <v>175</v>
      </c>
      <c r="G19" s="35" t="s">
        <v>176</v>
      </c>
      <c r="H19" s="38" t="s">
        <v>177</v>
      </c>
      <c r="I19" s="39" t="b">
        <v>1</v>
      </c>
      <c r="J19" s="39" t="b">
        <v>0</v>
      </c>
      <c r="K19" s="39" t="b">
        <v>1</v>
      </c>
      <c r="L19" s="40" t="b">
        <v>1</v>
      </c>
      <c r="M19" s="45">
        <v>125000</v>
      </c>
      <c r="N19" s="40" t="s">
        <v>61</v>
      </c>
      <c r="O19" s="39">
        <v>2</v>
      </c>
      <c r="P19" s="39">
        <v>10</v>
      </c>
      <c r="Q19" s="39">
        <v>20</v>
      </c>
      <c r="R19" s="39">
        <v>30</v>
      </c>
      <c r="S19" s="40">
        <v>40</v>
      </c>
      <c r="T19" s="39">
        <v>58</v>
      </c>
      <c r="U19" s="39">
        <v>145</v>
      </c>
      <c r="V19" s="39"/>
      <c r="W19" s="39"/>
      <c r="X19" s="40"/>
      <c r="Y19" s="40" t="s">
        <v>157</v>
      </c>
      <c r="Z19" s="35" t="s">
        <v>178</v>
      </c>
      <c r="AA19" s="18"/>
    </row>
    <row r="20" spans="1:27" ht="75" customHeight="1">
      <c r="A20" s="46" t="s">
        <v>179</v>
      </c>
      <c r="B20" s="29" t="s">
        <v>180</v>
      </c>
      <c r="C20" s="27">
        <v>1</v>
      </c>
      <c r="D20" s="28" t="s">
        <v>181</v>
      </c>
      <c r="E20" s="29" t="s">
        <v>182</v>
      </c>
      <c r="F20" s="29" t="s">
        <v>183</v>
      </c>
      <c r="G20" s="29" t="s">
        <v>184</v>
      </c>
      <c r="H20" s="30" t="s">
        <v>185</v>
      </c>
      <c r="I20" s="31" t="b">
        <v>1</v>
      </c>
      <c r="J20" s="31" t="b">
        <v>0</v>
      </c>
      <c r="K20" s="31" t="b">
        <v>1</v>
      </c>
      <c r="L20" s="32" t="b">
        <v>1</v>
      </c>
      <c r="M20" s="47">
        <v>125000</v>
      </c>
      <c r="N20" s="32">
        <v>1</v>
      </c>
      <c r="O20" s="31">
        <v>1</v>
      </c>
      <c r="P20" s="31">
        <v>3</v>
      </c>
      <c r="Q20" s="31">
        <v>5</v>
      </c>
      <c r="R20" s="31">
        <v>7</v>
      </c>
      <c r="S20" s="32">
        <v>10</v>
      </c>
      <c r="T20" s="31">
        <v>2</v>
      </c>
      <c r="U20" s="31">
        <v>2</v>
      </c>
      <c r="V20" s="31"/>
      <c r="W20" s="31"/>
      <c r="X20" s="32"/>
      <c r="Y20" s="32" t="s">
        <v>157</v>
      </c>
      <c r="Z20" s="29" t="s">
        <v>186</v>
      </c>
      <c r="AA20" s="26"/>
    </row>
    <row r="21" spans="1:27" ht="79.8" customHeight="1">
      <c r="A21" s="251" t="s">
        <v>187</v>
      </c>
      <c r="B21" s="253" t="s">
        <v>188</v>
      </c>
      <c r="C21" s="12">
        <v>1</v>
      </c>
      <c r="D21" s="13" t="s">
        <v>189</v>
      </c>
      <c r="E21" s="11" t="s">
        <v>190</v>
      </c>
      <c r="F21" s="11" t="s">
        <v>191</v>
      </c>
      <c r="G21" s="11" t="s">
        <v>192</v>
      </c>
      <c r="H21" s="14" t="s">
        <v>193</v>
      </c>
      <c r="I21" s="15" t="b">
        <v>0</v>
      </c>
      <c r="J21" s="15" t="b">
        <v>0</v>
      </c>
      <c r="K21" s="15" t="b">
        <v>0</v>
      </c>
      <c r="L21" s="16" t="b">
        <v>0</v>
      </c>
      <c r="M21" s="16"/>
      <c r="N21" s="16"/>
      <c r="O21" s="15">
        <v>58</v>
      </c>
      <c r="P21" s="15">
        <v>58</v>
      </c>
      <c r="Q21" s="15">
        <v>58</v>
      </c>
      <c r="R21" s="15">
        <v>58</v>
      </c>
      <c r="S21" s="16">
        <v>58</v>
      </c>
      <c r="T21" s="15">
        <v>0</v>
      </c>
      <c r="U21" s="15">
        <v>56</v>
      </c>
      <c r="V21" s="15"/>
      <c r="W21" s="15"/>
      <c r="X21" s="16"/>
      <c r="Y21" s="16" t="s">
        <v>62</v>
      </c>
      <c r="Z21" s="11" t="s">
        <v>194</v>
      </c>
      <c r="AA21" s="18" t="s">
        <v>195</v>
      </c>
    </row>
    <row r="22" spans="1:27" ht="61.2" customHeight="1">
      <c r="A22" s="249"/>
      <c r="B22" s="249"/>
      <c r="C22" s="19">
        <v>2</v>
      </c>
      <c r="D22" s="20" t="s">
        <v>196</v>
      </c>
      <c r="E22" s="21" t="s">
        <v>197</v>
      </c>
      <c r="F22" s="21" t="s">
        <v>198</v>
      </c>
      <c r="G22" s="21" t="s">
        <v>199</v>
      </c>
      <c r="H22" s="22" t="s">
        <v>200</v>
      </c>
      <c r="I22" s="23" t="b">
        <v>0</v>
      </c>
      <c r="J22" s="23" t="b">
        <v>0</v>
      </c>
      <c r="K22" s="23" t="b">
        <v>0</v>
      </c>
      <c r="L22" s="24" t="b">
        <v>0</v>
      </c>
      <c r="M22" s="24"/>
      <c r="N22" s="24"/>
      <c r="O22" s="23">
        <v>1</v>
      </c>
      <c r="P22" s="23">
        <v>1</v>
      </c>
      <c r="Q22" s="23">
        <v>1</v>
      </c>
      <c r="R22" s="23">
        <v>1</v>
      </c>
      <c r="S22" s="24">
        <v>1</v>
      </c>
      <c r="T22" s="23">
        <v>1</v>
      </c>
      <c r="U22" s="23">
        <v>1</v>
      </c>
      <c r="V22" s="23"/>
      <c r="W22" s="23"/>
      <c r="X22" s="24"/>
      <c r="Y22" s="24" t="s">
        <v>62</v>
      </c>
      <c r="Z22" s="21" t="s">
        <v>149</v>
      </c>
      <c r="AA22" s="26"/>
    </row>
    <row r="23" spans="1:27" ht="52.8" customHeight="1">
      <c r="A23" s="248"/>
      <c r="B23" s="248"/>
      <c r="C23" s="12">
        <v>3</v>
      </c>
      <c r="D23" s="13" t="s">
        <v>201</v>
      </c>
      <c r="E23" s="11" t="s">
        <v>202</v>
      </c>
      <c r="F23" s="11" t="s">
        <v>203</v>
      </c>
      <c r="G23" s="11" t="s">
        <v>204</v>
      </c>
      <c r="H23" s="14" t="s">
        <v>205</v>
      </c>
      <c r="I23" s="15" t="b">
        <v>0</v>
      </c>
      <c r="J23" s="15" t="b">
        <v>0</v>
      </c>
      <c r="K23" s="15" t="b">
        <v>0</v>
      </c>
      <c r="L23" s="16" t="b">
        <v>0</v>
      </c>
      <c r="M23" s="16"/>
      <c r="N23" s="16"/>
      <c r="O23" s="15">
        <v>44</v>
      </c>
      <c r="P23" s="15" t="s">
        <v>61</v>
      </c>
      <c r="Q23" s="15" t="s">
        <v>61</v>
      </c>
      <c r="R23" s="15" t="s">
        <v>61</v>
      </c>
      <c r="S23" s="16" t="s">
        <v>61</v>
      </c>
      <c r="T23" s="15">
        <v>0</v>
      </c>
      <c r="U23" s="15">
        <v>41</v>
      </c>
      <c r="V23" s="15"/>
      <c r="W23" s="15"/>
      <c r="X23" s="16"/>
      <c r="Y23" s="16" t="s">
        <v>62</v>
      </c>
      <c r="Z23" s="11" t="s">
        <v>206</v>
      </c>
      <c r="AA23" s="18" t="s">
        <v>207</v>
      </c>
    </row>
    <row r="24" spans="1:27" ht="46.8" customHeight="1">
      <c r="A24" s="252"/>
      <c r="B24" s="252"/>
      <c r="C24" s="27">
        <v>4</v>
      </c>
      <c r="D24" s="28" t="s">
        <v>208</v>
      </c>
      <c r="E24" s="29" t="s">
        <v>209</v>
      </c>
      <c r="F24" s="29" t="s">
        <v>210</v>
      </c>
      <c r="G24" s="29" t="s">
        <v>211</v>
      </c>
      <c r="H24" s="30" t="s">
        <v>212</v>
      </c>
      <c r="I24" s="31" t="b">
        <v>0</v>
      </c>
      <c r="J24" s="31" t="b">
        <v>0</v>
      </c>
      <c r="K24" s="31" t="b">
        <v>0</v>
      </c>
      <c r="L24" s="32" t="b">
        <v>0</v>
      </c>
      <c r="M24" s="32"/>
      <c r="N24" s="32"/>
      <c r="O24" s="31">
        <v>1</v>
      </c>
      <c r="P24" s="31">
        <v>1</v>
      </c>
      <c r="Q24" s="31">
        <v>1</v>
      </c>
      <c r="R24" s="31">
        <v>1</v>
      </c>
      <c r="S24" s="32">
        <v>1</v>
      </c>
      <c r="T24" s="31">
        <v>1</v>
      </c>
      <c r="U24" s="31">
        <v>1</v>
      </c>
      <c r="V24" s="31"/>
      <c r="W24" s="31"/>
      <c r="X24" s="32"/>
      <c r="Y24" s="32" t="s">
        <v>62</v>
      </c>
      <c r="Z24" s="29" t="s">
        <v>213</v>
      </c>
      <c r="AA24" s="26"/>
    </row>
  </sheetData>
  <mergeCells count="26">
    <mergeCell ref="A1:A2"/>
    <mergeCell ref="B1:B2"/>
    <mergeCell ref="C1:C2"/>
    <mergeCell ref="D1:D2"/>
    <mergeCell ref="A16:A19"/>
    <mergeCell ref="A21:A24"/>
    <mergeCell ref="B21:B24"/>
    <mergeCell ref="A3:A6"/>
    <mergeCell ref="B3:B6"/>
    <mergeCell ref="A8:A9"/>
    <mergeCell ref="B8:B9"/>
    <mergeCell ref="A10:A14"/>
    <mergeCell ref="B10:B14"/>
    <mergeCell ref="B16:B19"/>
    <mergeCell ref="E1:E2"/>
    <mergeCell ref="Z1:Z2"/>
    <mergeCell ref="AA1:AA2"/>
    <mergeCell ref="H1:H2"/>
    <mergeCell ref="I1:L1"/>
    <mergeCell ref="M1:M2"/>
    <mergeCell ref="N1:N2"/>
    <mergeCell ref="O1:S1"/>
    <mergeCell ref="T1:X1"/>
    <mergeCell ref="Y1:Y2"/>
    <mergeCell ref="F1:F2"/>
    <mergeCell ref="G1:G2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"/>
  <sheetViews>
    <sheetView workbookViewId="0">
      <selection activeCell="A6" sqref="A6"/>
    </sheetView>
  </sheetViews>
  <sheetFormatPr defaultColWidth="12.6640625" defaultRowHeight="15.75" customHeight="1"/>
  <cols>
    <col min="1" max="1" width="62.21875" customWidth="1"/>
    <col min="2" max="2" width="17.88671875" customWidth="1"/>
  </cols>
  <sheetData>
    <row r="1" spans="1:2" ht="15.75" customHeight="1">
      <c r="A1" s="48" t="s">
        <v>214</v>
      </c>
      <c r="B1" s="48" t="s">
        <v>215</v>
      </c>
    </row>
    <row r="2" spans="1:2" ht="15.75" customHeight="1">
      <c r="A2" s="49"/>
      <c r="B2" s="50"/>
    </row>
    <row r="3" spans="1:2" ht="15.75" customHeight="1">
      <c r="A3" s="51"/>
      <c r="B3" s="50"/>
    </row>
    <row r="4" spans="1:2" ht="15.75" customHeight="1">
      <c r="A4" s="51"/>
      <c r="B4" s="50"/>
    </row>
    <row r="5" spans="1:2" ht="15.75" customHeight="1">
      <c r="A5" s="51"/>
      <c r="B5" s="50"/>
    </row>
    <row r="6" spans="1:2" ht="15.75" customHeight="1">
      <c r="A6" s="51" t="s">
        <v>216</v>
      </c>
      <c r="B6" s="50" t="s">
        <v>217</v>
      </c>
    </row>
    <row r="7" spans="1:2" ht="15.75" customHeight="1">
      <c r="A7" s="51"/>
      <c r="B7" s="50"/>
    </row>
    <row r="8" spans="1:2" ht="15.75" customHeight="1">
      <c r="A8" s="52"/>
      <c r="B8" s="53"/>
    </row>
    <row r="9" spans="1:2" ht="15.75" customHeight="1">
      <c r="A9" s="51"/>
      <c r="B9" s="50"/>
    </row>
    <row r="10" spans="1:2" ht="15.75" customHeight="1">
      <c r="A10" s="51"/>
      <c r="B10" s="50"/>
    </row>
  </sheetData>
  <hyperlinks>
    <hyperlink ref="A6" r:id="rId1" xr:uid="{00000000-0004-0000-0200-000008000000}"/>
    <hyperlink ref="B6" r:id="rId2" xr:uid="{00000000-0004-0000-0200-000009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</sheetPr>
  <dimension ref="A1:E12"/>
  <sheetViews>
    <sheetView workbookViewId="0">
      <pane ySplit="1" topLeftCell="A2" activePane="bottomLeft" state="frozen"/>
      <selection pane="bottomLeft" activeCell="E12" sqref="E12"/>
    </sheetView>
  </sheetViews>
  <sheetFormatPr defaultColWidth="12.6640625" defaultRowHeight="15.75" customHeight="1"/>
  <cols>
    <col min="1" max="1" width="50.88671875" style="210" customWidth="1"/>
    <col min="2" max="2" width="32" style="210" customWidth="1"/>
    <col min="3" max="3" width="29.6640625" style="210" customWidth="1"/>
    <col min="4" max="4" width="29.21875" style="210" customWidth="1"/>
    <col min="5" max="5" width="19.77734375" style="210" customWidth="1"/>
    <col min="6" max="16384" width="12.6640625" style="210"/>
  </cols>
  <sheetData>
    <row r="1" spans="1:5" ht="48" customHeight="1">
      <c r="A1" s="206" t="s">
        <v>218</v>
      </c>
      <c r="B1" s="207" t="s">
        <v>219</v>
      </c>
      <c r="C1" s="207" t="s">
        <v>220</v>
      </c>
      <c r="D1" s="208" t="s">
        <v>221</v>
      </c>
      <c r="E1" s="209" t="s">
        <v>222</v>
      </c>
    </row>
    <row r="2" spans="1:5" ht="34.799999999999997" customHeight="1">
      <c r="A2" s="211" t="s">
        <v>223</v>
      </c>
      <c r="B2" s="212">
        <v>5</v>
      </c>
      <c r="C2" s="212">
        <v>5</v>
      </c>
      <c r="D2" s="212">
        <v>5</v>
      </c>
      <c r="E2" s="213">
        <f t="shared" ref="E2:E9" si="0">B2*C2*D2</f>
        <v>125</v>
      </c>
    </row>
    <row r="3" spans="1:5" ht="40.200000000000003" customHeight="1">
      <c r="A3" s="211" t="s">
        <v>224</v>
      </c>
      <c r="B3" s="212">
        <v>4</v>
      </c>
      <c r="C3" s="212">
        <v>4</v>
      </c>
      <c r="D3" s="212">
        <v>3</v>
      </c>
      <c r="E3" s="213">
        <f t="shared" si="0"/>
        <v>48</v>
      </c>
    </row>
    <row r="4" spans="1:5" ht="35.4" customHeight="1">
      <c r="A4" s="214" t="s">
        <v>225</v>
      </c>
      <c r="B4" s="212">
        <v>5</v>
      </c>
      <c r="C4" s="212">
        <v>5</v>
      </c>
      <c r="D4" s="212">
        <v>5</v>
      </c>
      <c r="E4" s="213">
        <f t="shared" si="0"/>
        <v>125</v>
      </c>
    </row>
    <row r="5" spans="1:5" ht="38.4" customHeight="1">
      <c r="A5" s="214" t="s">
        <v>226</v>
      </c>
      <c r="B5" s="212">
        <v>4</v>
      </c>
      <c r="C5" s="212">
        <v>4</v>
      </c>
      <c r="D5" s="212">
        <v>4</v>
      </c>
      <c r="E5" s="213">
        <f t="shared" si="0"/>
        <v>64</v>
      </c>
    </row>
    <row r="6" spans="1:5" ht="37.799999999999997" customHeight="1">
      <c r="A6" s="211" t="s">
        <v>227</v>
      </c>
      <c r="B6" s="212">
        <v>5</v>
      </c>
      <c r="C6" s="212">
        <v>5</v>
      </c>
      <c r="D6" s="212">
        <v>4</v>
      </c>
      <c r="E6" s="213">
        <f t="shared" si="0"/>
        <v>100</v>
      </c>
    </row>
    <row r="7" spans="1:5" ht="36.6" customHeight="1">
      <c r="A7" s="214" t="s">
        <v>228</v>
      </c>
      <c r="B7" s="212">
        <v>4</v>
      </c>
      <c r="C7" s="212">
        <v>5</v>
      </c>
      <c r="D7" s="212">
        <v>4</v>
      </c>
      <c r="E7" s="213">
        <f t="shared" si="0"/>
        <v>80</v>
      </c>
    </row>
    <row r="8" spans="1:5" ht="49.8" customHeight="1">
      <c r="A8" s="214" t="s">
        <v>229</v>
      </c>
      <c r="B8" s="212">
        <v>3</v>
      </c>
      <c r="C8" s="212">
        <v>4</v>
      </c>
      <c r="D8" s="212">
        <v>4</v>
      </c>
      <c r="E8" s="213">
        <f t="shared" si="0"/>
        <v>48</v>
      </c>
    </row>
    <row r="9" spans="1:5" ht="41.4" customHeight="1">
      <c r="A9" s="211" t="s">
        <v>230</v>
      </c>
      <c r="B9" s="215">
        <v>5</v>
      </c>
      <c r="C9" s="215">
        <v>5</v>
      </c>
      <c r="D9" s="215">
        <v>3</v>
      </c>
      <c r="E9" s="213">
        <f t="shared" si="0"/>
        <v>75</v>
      </c>
    </row>
    <row r="10" spans="1:5" ht="22.2" customHeight="1">
      <c r="A10" s="214"/>
      <c r="B10" s="212"/>
      <c r="C10" s="212"/>
      <c r="D10" s="212"/>
      <c r="E10" s="213"/>
    </row>
    <row r="11" spans="1:5" ht="32.4" customHeight="1">
      <c r="A11" s="211"/>
      <c r="B11" s="212"/>
      <c r="C11" s="212"/>
      <c r="D11" s="212"/>
      <c r="E11" s="213"/>
    </row>
    <row r="12" spans="1:5" ht="28.8" customHeight="1">
      <c r="A12" s="216"/>
      <c r="B12" s="217"/>
      <c r="C12" s="217"/>
      <c r="D12" s="217"/>
      <c r="E12" s="213"/>
    </row>
  </sheetData>
  <autoFilter ref="A1:E12" xr:uid="{00000000-0009-0000-0000-000003000000}"/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E13"/>
  <sheetViews>
    <sheetView workbookViewId="0">
      <pane ySplit="1" topLeftCell="A2" activePane="bottomLeft" state="frozen"/>
      <selection pane="bottomLeft" activeCell="E7" sqref="E7"/>
    </sheetView>
  </sheetViews>
  <sheetFormatPr defaultColWidth="12.6640625" defaultRowHeight="15.75" customHeight="1"/>
  <cols>
    <col min="1" max="1" width="46.6640625" style="210" customWidth="1"/>
    <col min="2" max="2" width="25.44140625" style="210" customWidth="1"/>
    <col min="3" max="3" width="20.33203125" style="210" customWidth="1"/>
    <col min="4" max="4" width="21.33203125" style="210" customWidth="1"/>
    <col min="5" max="5" width="12" style="210" customWidth="1"/>
    <col min="6" max="16384" width="12.6640625" style="210"/>
  </cols>
  <sheetData>
    <row r="1" spans="1:5" ht="41.4" customHeight="1">
      <c r="A1" s="218" t="s">
        <v>231</v>
      </c>
      <c r="B1" s="219" t="s">
        <v>232</v>
      </c>
      <c r="C1" s="219" t="s">
        <v>233</v>
      </c>
      <c r="D1" s="219" t="s">
        <v>234</v>
      </c>
      <c r="E1" s="220" t="s">
        <v>222</v>
      </c>
    </row>
    <row r="2" spans="1:5" ht="34.799999999999997" customHeight="1">
      <c r="A2" s="211" t="s">
        <v>235</v>
      </c>
      <c r="B2" s="221">
        <v>3</v>
      </c>
      <c r="C2" s="221">
        <v>5</v>
      </c>
      <c r="D2" s="221">
        <v>4</v>
      </c>
      <c r="E2" s="221">
        <f t="shared" ref="E2:E6" si="0">B2*C2*D2</f>
        <v>60</v>
      </c>
    </row>
    <row r="3" spans="1:5" ht="34.799999999999997" customHeight="1">
      <c r="A3" s="211" t="s">
        <v>236</v>
      </c>
      <c r="B3" s="221">
        <v>2</v>
      </c>
      <c r="C3" s="221">
        <v>4</v>
      </c>
      <c r="D3" s="221">
        <v>2</v>
      </c>
      <c r="E3" s="221">
        <f t="shared" si="0"/>
        <v>16</v>
      </c>
    </row>
    <row r="4" spans="1:5" ht="30" customHeight="1">
      <c r="A4" s="211" t="s">
        <v>237</v>
      </c>
      <c r="B4" s="221">
        <v>3</v>
      </c>
      <c r="C4" s="221">
        <v>5</v>
      </c>
      <c r="D4" s="221">
        <v>3</v>
      </c>
      <c r="E4" s="221">
        <f t="shared" si="0"/>
        <v>45</v>
      </c>
    </row>
    <row r="5" spans="1:5" ht="43.2" customHeight="1">
      <c r="A5" s="211" t="s">
        <v>238</v>
      </c>
      <c r="B5" s="221">
        <v>4</v>
      </c>
      <c r="C5" s="221">
        <v>5</v>
      </c>
      <c r="D5" s="221">
        <v>3</v>
      </c>
      <c r="E5" s="221">
        <f t="shared" si="0"/>
        <v>60</v>
      </c>
    </row>
    <row r="6" spans="1:5" ht="33" customHeight="1">
      <c r="A6" s="211" t="s">
        <v>239</v>
      </c>
      <c r="B6" s="221">
        <v>3</v>
      </c>
      <c r="C6" s="221">
        <v>4</v>
      </c>
      <c r="D6" s="221">
        <v>3</v>
      </c>
      <c r="E6" s="221">
        <f t="shared" si="0"/>
        <v>36</v>
      </c>
    </row>
    <row r="7" spans="1:5" ht="15.75" customHeight="1">
      <c r="A7" s="211"/>
      <c r="B7" s="221"/>
      <c r="C7" s="221"/>
      <c r="D7" s="221"/>
      <c r="E7" s="221"/>
    </row>
    <row r="8" spans="1:5" ht="15.75" customHeight="1">
      <c r="B8" s="221"/>
      <c r="C8" s="221"/>
      <c r="D8" s="221"/>
      <c r="E8" s="221"/>
    </row>
    <row r="9" spans="1:5" ht="15.75" customHeight="1">
      <c r="A9" s="222"/>
      <c r="B9" s="221"/>
      <c r="C9" s="221"/>
      <c r="D9" s="221"/>
      <c r="E9" s="221"/>
    </row>
    <row r="10" spans="1:5" ht="15.75" customHeight="1">
      <c r="A10" s="223"/>
      <c r="B10" s="221"/>
      <c r="C10" s="221"/>
      <c r="D10" s="221"/>
      <c r="E10" s="221"/>
    </row>
    <row r="11" spans="1:5" ht="15.75" customHeight="1">
      <c r="A11" s="223"/>
      <c r="B11" s="221"/>
      <c r="C11" s="221"/>
      <c r="D11" s="221"/>
      <c r="E11" s="221"/>
    </row>
    <row r="12" spans="1:5" ht="15.75" customHeight="1">
      <c r="A12" s="223"/>
      <c r="B12" s="221"/>
      <c r="C12" s="221"/>
      <c r="D12" s="221"/>
      <c r="E12" s="221"/>
    </row>
    <row r="13" spans="1:5" ht="15.75" customHeight="1">
      <c r="A13" s="224"/>
      <c r="B13" s="221"/>
      <c r="C13" s="221"/>
      <c r="D13" s="221"/>
      <c r="E13" s="221"/>
    </row>
  </sheetData>
  <autoFilter ref="A1:E13" xr:uid="{00000000-0009-0000-0000-000004000000}"/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</sheetPr>
  <dimension ref="A1:E17"/>
  <sheetViews>
    <sheetView workbookViewId="0">
      <pane ySplit="1" topLeftCell="A2" activePane="bottomLeft" state="frozen"/>
      <selection pane="bottomLeft" activeCell="A7" sqref="A7:XFD7"/>
    </sheetView>
  </sheetViews>
  <sheetFormatPr defaultColWidth="12.6640625" defaultRowHeight="15.75" customHeight="1"/>
  <cols>
    <col min="1" max="1" width="53" style="210" customWidth="1"/>
    <col min="2" max="2" width="29.6640625" style="210" customWidth="1"/>
    <col min="3" max="3" width="27.33203125" style="210" customWidth="1"/>
    <col min="4" max="4" width="25.77734375" style="210" customWidth="1"/>
    <col min="5" max="5" width="12" style="210" customWidth="1"/>
    <col min="6" max="16384" width="12.6640625" style="210"/>
  </cols>
  <sheetData>
    <row r="1" spans="1:5" ht="40.799999999999997" customHeight="1">
      <c r="A1" s="225" t="s">
        <v>240</v>
      </c>
      <c r="B1" s="207" t="s">
        <v>241</v>
      </c>
      <c r="C1" s="207" t="s">
        <v>242</v>
      </c>
      <c r="D1" s="207" t="s">
        <v>243</v>
      </c>
      <c r="E1" s="225" t="s">
        <v>222</v>
      </c>
    </row>
    <row r="2" spans="1:5" ht="28.8" customHeight="1">
      <c r="A2" s="226" t="s">
        <v>244</v>
      </c>
      <c r="B2" s="221">
        <v>4</v>
      </c>
      <c r="C2" s="221">
        <v>4</v>
      </c>
      <c r="D2" s="221">
        <v>5</v>
      </c>
      <c r="E2" s="221">
        <f t="shared" ref="E2:E12" si="0">B2*C2*D2</f>
        <v>80</v>
      </c>
    </row>
    <row r="3" spans="1:5" ht="31.8" customHeight="1">
      <c r="A3" s="226" t="s">
        <v>245</v>
      </c>
      <c r="B3" s="221">
        <v>4</v>
      </c>
      <c r="C3" s="221">
        <v>4</v>
      </c>
      <c r="D3" s="221">
        <v>5</v>
      </c>
      <c r="E3" s="221">
        <f t="shared" si="0"/>
        <v>80</v>
      </c>
    </row>
    <row r="4" spans="1:5" ht="30" customHeight="1">
      <c r="A4" s="227" t="s">
        <v>246</v>
      </c>
      <c r="B4" s="221">
        <v>4</v>
      </c>
      <c r="C4" s="221">
        <v>3</v>
      </c>
      <c r="D4" s="221">
        <v>5</v>
      </c>
      <c r="E4" s="221">
        <f t="shared" si="0"/>
        <v>60</v>
      </c>
    </row>
    <row r="5" spans="1:5" ht="28.8" customHeight="1">
      <c r="A5" s="227" t="s">
        <v>247</v>
      </c>
      <c r="B5" s="221">
        <v>3</v>
      </c>
      <c r="C5" s="221">
        <v>3</v>
      </c>
      <c r="D5" s="221">
        <v>5</v>
      </c>
      <c r="E5" s="221">
        <f t="shared" si="0"/>
        <v>45</v>
      </c>
    </row>
    <row r="6" spans="1:5" ht="27.6" customHeight="1">
      <c r="A6" s="226" t="s">
        <v>248</v>
      </c>
      <c r="B6" s="221">
        <v>4</v>
      </c>
      <c r="C6" s="221">
        <v>4</v>
      </c>
      <c r="D6" s="221">
        <v>5</v>
      </c>
      <c r="E6" s="221">
        <f t="shared" si="0"/>
        <v>80</v>
      </c>
    </row>
    <row r="7" spans="1:5" ht="27" customHeight="1">
      <c r="A7" s="226" t="s">
        <v>249</v>
      </c>
      <c r="B7" s="221">
        <v>4</v>
      </c>
      <c r="C7" s="221">
        <v>4</v>
      </c>
      <c r="D7" s="221">
        <v>5</v>
      </c>
      <c r="E7" s="221">
        <f t="shared" si="0"/>
        <v>80</v>
      </c>
    </row>
    <row r="8" spans="1:5" ht="29.4" customHeight="1">
      <c r="A8" s="226" t="s">
        <v>250</v>
      </c>
      <c r="B8" s="221">
        <v>3</v>
      </c>
      <c r="C8" s="221">
        <v>3</v>
      </c>
      <c r="D8" s="221">
        <v>5</v>
      </c>
      <c r="E8" s="221">
        <f t="shared" si="0"/>
        <v>45</v>
      </c>
    </row>
    <row r="9" spans="1:5" ht="27" customHeight="1">
      <c r="A9" s="226" t="s">
        <v>251</v>
      </c>
      <c r="B9" s="221">
        <v>3</v>
      </c>
      <c r="C9" s="221">
        <v>3</v>
      </c>
      <c r="D9" s="221">
        <v>5</v>
      </c>
      <c r="E9" s="221">
        <f t="shared" si="0"/>
        <v>45</v>
      </c>
    </row>
    <row r="10" spans="1:5" ht="51.6" customHeight="1">
      <c r="A10" s="226" t="s">
        <v>252</v>
      </c>
      <c r="B10" s="221">
        <v>4</v>
      </c>
      <c r="C10" s="221">
        <v>4</v>
      </c>
      <c r="D10" s="221">
        <v>5</v>
      </c>
      <c r="E10" s="221">
        <f t="shared" si="0"/>
        <v>80</v>
      </c>
    </row>
    <row r="11" spans="1:5" ht="38.4" customHeight="1">
      <c r="A11" s="226" t="s">
        <v>253</v>
      </c>
      <c r="B11" s="221">
        <v>3</v>
      </c>
      <c r="C11" s="221">
        <v>3</v>
      </c>
      <c r="D11" s="221">
        <v>5</v>
      </c>
      <c r="E11" s="221">
        <f t="shared" si="0"/>
        <v>45</v>
      </c>
    </row>
    <row r="12" spans="1:5" ht="36.6" customHeight="1">
      <c r="A12" s="226" t="s">
        <v>254</v>
      </c>
      <c r="B12" s="221">
        <v>3</v>
      </c>
      <c r="C12" s="221">
        <v>3</v>
      </c>
      <c r="D12" s="221">
        <v>5</v>
      </c>
      <c r="E12" s="221">
        <f t="shared" si="0"/>
        <v>45</v>
      </c>
    </row>
    <row r="13" spans="1:5" ht="15.75" customHeight="1">
      <c r="B13" s="221"/>
      <c r="C13" s="221"/>
      <c r="D13" s="221"/>
      <c r="E13" s="221"/>
    </row>
    <row r="14" spans="1:5" ht="15.75" customHeight="1">
      <c r="A14" s="226"/>
      <c r="B14" s="221"/>
      <c r="C14" s="221"/>
      <c r="D14" s="221"/>
      <c r="E14" s="221"/>
    </row>
    <row r="15" spans="1:5" ht="15.75" customHeight="1">
      <c r="A15" s="226"/>
      <c r="B15" s="221"/>
      <c r="C15" s="221"/>
      <c r="D15" s="221"/>
      <c r="E15" s="221"/>
    </row>
    <row r="16" spans="1:5" ht="15.75" customHeight="1">
      <c r="A16" s="226"/>
      <c r="B16" s="221"/>
      <c r="C16" s="221"/>
      <c r="D16" s="221"/>
      <c r="E16" s="221"/>
    </row>
    <row r="17" spans="1:5" ht="15.75" customHeight="1">
      <c r="A17" s="226"/>
      <c r="B17" s="221"/>
      <c r="C17" s="221"/>
      <c r="D17" s="221"/>
      <c r="E17" s="221"/>
    </row>
  </sheetData>
  <autoFilter ref="A1:E17" xr:uid="{00000000-0009-0000-0000-000005000000}"/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00"/>
    <outlinePr summaryBelow="0" summaryRight="0"/>
  </sheetPr>
  <dimension ref="A1:E15"/>
  <sheetViews>
    <sheetView workbookViewId="0">
      <pane ySplit="1" topLeftCell="A2" activePane="bottomLeft" state="frozen"/>
      <selection pane="bottomLeft" activeCell="A17" sqref="A17"/>
    </sheetView>
  </sheetViews>
  <sheetFormatPr defaultColWidth="12.6640625" defaultRowHeight="13.2"/>
  <cols>
    <col min="1" max="1" width="54.109375" style="210" customWidth="1"/>
    <col min="2" max="2" width="29.21875" style="210" customWidth="1"/>
    <col min="3" max="3" width="26.5546875" style="210" customWidth="1"/>
    <col min="4" max="4" width="27.6640625" style="210" customWidth="1"/>
    <col min="5" max="5" width="12.6640625" style="210" customWidth="1"/>
    <col min="6" max="16384" width="12.6640625" style="210"/>
  </cols>
  <sheetData>
    <row r="1" spans="1:5" ht="26.4">
      <c r="A1" s="228" t="s">
        <v>255</v>
      </c>
      <c r="B1" s="229" t="s">
        <v>256</v>
      </c>
      <c r="C1" s="229" t="s">
        <v>257</v>
      </c>
      <c r="D1" s="229" t="s">
        <v>258</v>
      </c>
      <c r="E1" s="228" t="s">
        <v>222</v>
      </c>
    </row>
    <row r="2" spans="1:5">
      <c r="A2" s="226" t="s">
        <v>259</v>
      </c>
      <c r="B2" s="221">
        <v>3</v>
      </c>
      <c r="C2" s="221">
        <v>4</v>
      </c>
      <c r="D2" s="221">
        <v>5</v>
      </c>
      <c r="E2" s="221">
        <f t="shared" ref="E2:E13" si="0">B2*C2*D2</f>
        <v>60</v>
      </c>
    </row>
    <row r="3" spans="1:5">
      <c r="A3" s="226" t="s">
        <v>260</v>
      </c>
      <c r="B3" s="221">
        <v>4</v>
      </c>
      <c r="C3" s="221">
        <v>4</v>
      </c>
      <c r="D3" s="221">
        <v>5</v>
      </c>
      <c r="E3" s="221">
        <f t="shared" si="0"/>
        <v>80</v>
      </c>
    </row>
    <row r="4" spans="1:5">
      <c r="A4" s="226" t="s">
        <v>261</v>
      </c>
      <c r="B4" s="221">
        <v>4</v>
      </c>
      <c r="C4" s="221">
        <v>3</v>
      </c>
      <c r="D4" s="221">
        <v>5</v>
      </c>
      <c r="E4" s="221">
        <f t="shared" si="0"/>
        <v>60</v>
      </c>
    </row>
    <row r="5" spans="1:5">
      <c r="A5" s="226" t="s">
        <v>262</v>
      </c>
      <c r="B5" s="221">
        <v>3</v>
      </c>
      <c r="C5" s="221">
        <v>3</v>
      </c>
      <c r="D5" s="221">
        <v>5</v>
      </c>
      <c r="E5" s="221">
        <f t="shared" si="0"/>
        <v>45</v>
      </c>
    </row>
    <row r="6" spans="1:5">
      <c r="A6" s="226" t="s">
        <v>263</v>
      </c>
      <c r="B6" s="221">
        <v>4</v>
      </c>
      <c r="C6" s="221">
        <v>3</v>
      </c>
      <c r="D6" s="221">
        <v>5</v>
      </c>
      <c r="E6" s="221">
        <f t="shared" si="0"/>
        <v>60</v>
      </c>
    </row>
    <row r="7" spans="1:5">
      <c r="A7" s="230" t="s">
        <v>264</v>
      </c>
      <c r="B7" s="221">
        <v>3</v>
      </c>
      <c r="C7" s="221">
        <v>4</v>
      </c>
      <c r="D7" s="221">
        <v>5</v>
      </c>
      <c r="E7" s="221">
        <f t="shared" si="0"/>
        <v>60</v>
      </c>
    </row>
    <row r="8" spans="1:5">
      <c r="A8" s="226" t="s">
        <v>265</v>
      </c>
      <c r="B8" s="221">
        <v>3</v>
      </c>
      <c r="C8" s="221">
        <v>5</v>
      </c>
      <c r="D8" s="221">
        <v>5</v>
      </c>
      <c r="E8" s="221">
        <f t="shared" si="0"/>
        <v>75</v>
      </c>
    </row>
    <row r="9" spans="1:5">
      <c r="A9" s="226" t="s">
        <v>266</v>
      </c>
      <c r="B9" s="221">
        <v>4</v>
      </c>
      <c r="C9" s="221">
        <v>4</v>
      </c>
      <c r="D9" s="221">
        <v>5</v>
      </c>
      <c r="E9" s="221">
        <f t="shared" si="0"/>
        <v>80</v>
      </c>
    </row>
    <row r="10" spans="1:5" ht="26.4">
      <c r="A10" s="231" t="s">
        <v>267</v>
      </c>
      <c r="B10" s="221">
        <v>3</v>
      </c>
      <c r="C10" s="221">
        <v>5</v>
      </c>
      <c r="D10" s="221">
        <v>5</v>
      </c>
      <c r="E10" s="221">
        <f t="shared" si="0"/>
        <v>75</v>
      </c>
    </row>
    <row r="11" spans="1:5">
      <c r="A11" s="226" t="s">
        <v>268</v>
      </c>
      <c r="B11" s="221">
        <v>5</v>
      </c>
      <c r="C11" s="221">
        <v>5</v>
      </c>
      <c r="D11" s="221">
        <v>5</v>
      </c>
      <c r="E11" s="221">
        <f t="shared" si="0"/>
        <v>125</v>
      </c>
    </row>
    <row r="12" spans="1:5">
      <c r="A12" s="226" t="s">
        <v>269</v>
      </c>
      <c r="B12" s="221">
        <v>3</v>
      </c>
      <c r="C12" s="221">
        <v>4</v>
      </c>
      <c r="D12" s="221">
        <v>5</v>
      </c>
      <c r="E12" s="221">
        <f t="shared" si="0"/>
        <v>60</v>
      </c>
    </row>
    <row r="13" spans="1:5">
      <c r="A13" s="226" t="s">
        <v>270</v>
      </c>
      <c r="B13" s="221">
        <v>3</v>
      </c>
      <c r="C13" s="221">
        <v>5</v>
      </c>
      <c r="D13" s="221">
        <v>5</v>
      </c>
      <c r="E13" s="221">
        <f t="shared" si="0"/>
        <v>75</v>
      </c>
    </row>
    <row r="14" spans="1:5">
      <c r="A14" s="230"/>
      <c r="B14" s="221"/>
      <c r="C14" s="221"/>
      <c r="D14" s="221"/>
      <c r="E14" s="221"/>
    </row>
    <row r="15" spans="1:5">
      <c r="A15" s="232"/>
      <c r="B15" s="221"/>
      <c r="C15" s="221"/>
      <c r="D15" s="221"/>
      <c r="E15" s="221"/>
    </row>
  </sheetData>
  <autoFilter ref="A1:E15" xr:uid="{00000000-0009-0000-0000-000006000000}"/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J36"/>
  <sheetViews>
    <sheetView showGridLines="0" workbookViewId="0">
      <pane ySplit="3" topLeftCell="A4" activePane="bottomLeft" state="frozen"/>
      <selection pane="bottomLeft" activeCell="C3" sqref="C3"/>
    </sheetView>
  </sheetViews>
  <sheetFormatPr defaultColWidth="12.6640625" defaultRowHeight="15.75" customHeight="1"/>
  <cols>
    <col min="1" max="1" width="4.21875" customWidth="1"/>
    <col min="2" max="2" width="3.77734375" customWidth="1"/>
    <col min="3" max="3" width="50.88671875" customWidth="1"/>
    <col min="4" max="7" width="5.109375" customWidth="1"/>
    <col min="8" max="8" width="6.33203125" customWidth="1"/>
    <col min="9" max="13" width="5.109375" customWidth="1"/>
    <col min="14" max="14" width="6" customWidth="1"/>
    <col min="15" max="19" width="5.109375" customWidth="1"/>
    <col min="20" max="20" width="6.109375" customWidth="1"/>
    <col min="21" max="23" width="5.109375" customWidth="1"/>
    <col min="24" max="24" width="7.88671875" customWidth="1"/>
    <col min="25" max="34" width="5.109375" customWidth="1"/>
    <col min="35" max="35" width="6.21875" customWidth="1"/>
    <col min="36" max="36" width="6" customWidth="1"/>
  </cols>
  <sheetData>
    <row r="1" spans="1:36" ht="24" customHeight="1">
      <c r="A1" s="260" t="s">
        <v>271</v>
      </c>
      <c r="B1" s="261"/>
      <c r="C1" s="262"/>
      <c r="D1" s="265" t="s">
        <v>272</v>
      </c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6"/>
      <c r="T1" s="267" t="s">
        <v>273</v>
      </c>
      <c r="U1" s="269" t="s">
        <v>274</v>
      </c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8"/>
      <c r="AJ1" s="267" t="s">
        <v>273</v>
      </c>
    </row>
    <row r="2" spans="1:36" ht="17.25" customHeight="1">
      <c r="A2" s="263"/>
      <c r="B2" s="242"/>
      <c r="C2" s="264"/>
      <c r="D2" s="62">
        <v>125</v>
      </c>
      <c r="E2" s="63">
        <v>48</v>
      </c>
      <c r="F2" s="63">
        <v>125</v>
      </c>
      <c r="G2" s="63">
        <v>64</v>
      </c>
      <c r="H2" s="63">
        <v>100</v>
      </c>
      <c r="I2" s="63">
        <v>80</v>
      </c>
      <c r="J2" s="63">
        <v>48</v>
      </c>
      <c r="K2" s="63">
        <v>75</v>
      </c>
      <c r="L2" s="63"/>
      <c r="M2" s="63"/>
      <c r="N2" s="63"/>
      <c r="O2" s="64"/>
      <c r="P2" s="64"/>
      <c r="Q2" s="64"/>
      <c r="R2" s="64"/>
      <c r="S2" s="65"/>
      <c r="T2" s="234"/>
      <c r="U2" s="66">
        <v>60</v>
      </c>
      <c r="V2" s="66">
        <v>16</v>
      </c>
      <c r="W2" s="66">
        <v>45</v>
      </c>
      <c r="X2" s="66">
        <v>60</v>
      </c>
      <c r="Y2" s="66">
        <v>36</v>
      </c>
      <c r="Z2" s="66"/>
      <c r="AA2" s="66"/>
      <c r="AB2" s="66"/>
      <c r="AC2" s="66"/>
      <c r="AD2" s="67"/>
      <c r="AE2" s="67"/>
      <c r="AF2" s="67"/>
      <c r="AG2" s="67"/>
      <c r="AH2" s="67"/>
      <c r="AI2" s="67"/>
      <c r="AJ2" s="234"/>
    </row>
    <row r="3" spans="1:36" ht="183" customHeight="1">
      <c r="A3" s="68" t="s">
        <v>275</v>
      </c>
      <c r="B3" s="69"/>
      <c r="C3" s="69"/>
      <c r="D3" s="70" t="s">
        <v>223</v>
      </c>
      <c r="E3" s="70" t="s">
        <v>224</v>
      </c>
      <c r="F3" s="71" t="s">
        <v>225</v>
      </c>
      <c r="G3" s="71" t="s">
        <v>226</v>
      </c>
      <c r="H3" s="70" t="s">
        <v>227</v>
      </c>
      <c r="I3" s="71" t="s">
        <v>228</v>
      </c>
      <c r="J3" s="71" t="s">
        <v>229</v>
      </c>
      <c r="K3" s="70" t="s">
        <v>230</v>
      </c>
      <c r="L3" s="70"/>
      <c r="M3" s="70"/>
      <c r="N3" s="70"/>
      <c r="O3" s="70"/>
      <c r="P3" s="72"/>
      <c r="Q3" s="73"/>
      <c r="R3" s="73"/>
      <c r="S3" s="74"/>
      <c r="T3" s="268"/>
      <c r="U3" s="70" t="s">
        <v>235</v>
      </c>
      <c r="V3" s="70" t="s">
        <v>236</v>
      </c>
      <c r="W3" s="70" t="s">
        <v>237</v>
      </c>
      <c r="X3" s="70" t="s">
        <v>238</v>
      </c>
      <c r="Y3" s="70" t="s">
        <v>239</v>
      </c>
      <c r="Z3" s="70"/>
      <c r="AA3" s="70"/>
      <c r="AB3" s="70"/>
      <c r="AC3" s="70"/>
      <c r="AD3" s="75"/>
      <c r="AE3" s="76"/>
      <c r="AF3" s="77"/>
      <c r="AG3" s="77"/>
      <c r="AH3" s="77"/>
      <c r="AI3" s="78"/>
      <c r="AJ3" s="268"/>
    </row>
    <row r="4" spans="1:36" ht="13.2">
      <c r="A4" s="270" t="s">
        <v>276</v>
      </c>
      <c r="B4" s="79">
        <v>80</v>
      </c>
      <c r="C4" s="57" t="s">
        <v>244</v>
      </c>
      <c r="D4" s="80">
        <v>2</v>
      </c>
      <c r="E4" s="80">
        <v>2</v>
      </c>
      <c r="F4" s="80">
        <v>2</v>
      </c>
      <c r="G4" s="80">
        <v>2</v>
      </c>
      <c r="H4" s="80">
        <v>3</v>
      </c>
      <c r="I4" s="80">
        <v>3</v>
      </c>
      <c r="J4" s="80">
        <v>5</v>
      </c>
      <c r="K4" s="80">
        <v>5</v>
      </c>
      <c r="L4" s="80"/>
      <c r="M4" s="80"/>
      <c r="N4" s="81"/>
      <c r="O4" s="82"/>
      <c r="P4" s="83"/>
      <c r="Q4" s="83"/>
      <c r="R4" s="83"/>
      <c r="S4" s="83"/>
      <c r="T4" s="84">
        <f t="shared" ref="T4:T19" si="0">SUM(D4:S4)</f>
        <v>24</v>
      </c>
      <c r="U4" s="85">
        <v>3</v>
      </c>
      <c r="V4" s="86">
        <v>4</v>
      </c>
      <c r="W4" s="86">
        <v>4</v>
      </c>
      <c r="X4" s="86">
        <v>3</v>
      </c>
      <c r="Y4" s="86">
        <v>5</v>
      </c>
      <c r="Z4" s="86"/>
      <c r="AA4" s="86"/>
      <c r="AB4" s="86"/>
      <c r="AC4" s="86"/>
      <c r="AD4" s="86"/>
      <c r="AE4" s="86"/>
      <c r="AF4" s="87"/>
      <c r="AG4" s="87"/>
      <c r="AH4" s="87"/>
      <c r="AI4" s="88"/>
      <c r="AJ4" s="89">
        <f t="shared" ref="AJ4:AJ19" si="1">SUM(U4:AI4)</f>
        <v>19</v>
      </c>
    </row>
    <row r="5" spans="1:36" ht="13.2">
      <c r="A5" s="271"/>
      <c r="B5" s="79">
        <v>80</v>
      </c>
      <c r="C5" s="57" t="s">
        <v>245</v>
      </c>
      <c r="D5" s="90">
        <v>4</v>
      </c>
      <c r="E5" s="91">
        <v>1</v>
      </c>
      <c r="F5" s="91">
        <v>3</v>
      </c>
      <c r="G5" s="91">
        <v>2</v>
      </c>
      <c r="H5" s="91">
        <v>5</v>
      </c>
      <c r="I5" s="91">
        <v>3</v>
      </c>
      <c r="J5" s="91">
        <v>5</v>
      </c>
      <c r="K5" s="91">
        <v>5</v>
      </c>
      <c r="L5" s="91"/>
      <c r="M5" s="91"/>
      <c r="N5" s="92"/>
      <c r="O5" s="93"/>
      <c r="P5" s="92"/>
      <c r="Q5" s="92"/>
      <c r="R5" s="92"/>
      <c r="S5" s="92"/>
      <c r="T5" s="84">
        <f t="shared" si="0"/>
        <v>28</v>
      </c>
      <c r="U5" s="90">
        <v>5</v>
      </c>
      <c r="V5" s="91">
        <v>4</v>
      </c>
      <c r="W5" s="91">
        <v>4</v>
      </c>
      <c r="X5" s="91">
        <v>4</v>
      </c>
      <c r="Y5" s="91">
        <v>3</v>
      </c>
      <c r="Z5" s="91"/>
      <c r="AA5" s="91"/>
      <c r="AB5" s="91"/>
      <c r="AC5" s="91"/>
      <c r="AD5" s="91"/>
      <c r="AE5" s="91"/>
      <c r="AF5" s="92"/>
      <c r="AG5" s="92"/>
      <c r="AH5" s="92"/>
      <c r="AI5" s="94"/>
      <c r="AJ5" s="89">
        <f t="shared" si="1"/>
        <v>20</v>
      </c>
    </row>
    <row r="6" spans="1:36" ht="13.2">
      <c r="A6" s="271"/>
      <c r="B6" s="79">
        <v>60</v>
      </c>
      <c r="C6" s="58" t="s">
        <v>246</v>
      </c>
      <c r="D6" s="90">
        <v>5</v>
      </c>
      <c r="E6" s="91">
        <v>5</v>
      </c>
      <c r="F6" s="91">
        <v>5</v>
      </c>
      <c r="G6" s="91">
        <v>4</v>
      </c>
      <c r="H6" s="91">
        <v>4</v>
      </c>
      <c r="I6" s="91">
        <v>5</v>
      </c>
      <c r="J6" s="91">
        <v>5</v>
      </c>
      <c r="K6" s="91">
        <v>5</v>
      </c>
      <c r="L6" s="91"/>
      <c r="M6" s="91"/>
      <c r="N6" s="92"/>
      <c r="O6" s="93"/>
      <c r="P6" s="92"/>
      <c r="Q6" s="92"/>
      <c r="R6" s="92"/>
      <c r="S6" s="92"/>
      <c r="T6" s="84">
        <f t="shared" si="0"/>
        <v>38</v>
      </c>
      <c r="U6" s="90">
        <v>5</v>
      </c>
      <c r="V6" s="91">
        <v>4</v>
      </c>
      <c r="W6" s="91">
        <v>5</v>
      </c>
      <c r="X6" s="91">
        <v>3</v>
      </c>
      <c r="Y6" s="91">
        <v>3</v>
      </c>
      <c r="Z6" s="91"/>
      <c r="AA6" s="91"/>
      <c r="AB6" s="91"/>
      <c r="AC6" s="91"/>
      <c r="AD6" s="91"/>
      <c r="AE6" s="91"/>
      <c r="AF6" s="92"/>
      <c r="AG6" s="92"/>
      <c r="AH6" s="92"/>
      <c r="AI6" s="94"/>
      <c r="AJ6" s="89">
        <f t="shared" si="1"/>
        <v>20</v>
      </c>
    </row>
    <row r="7" spans="1:36" ht="13.2">
      <c r="A7" s="271"/>
      <c r="B7" s="79">
        <v>45</v>
      </c>
      <c r="C7" s="58" t="s">
        <v>247</v>
      </c>
      <c r="D7" s="90">
        <v>4</v>
      </c>
      <c r="E7" s="91">
        <v>2</v>
      </c>
      <c r="F7" s="91">
        <v>2</v>
      </c>
      <c r="G7" s="91">
        <v>3</v>
      </c>
      <c r="H7" s="91">
        <v>4</v>
      </c>
      <c r="I7" s="91">
        <v>4</v>
      </c>
      <c r="J7" s="91">
        <v>5</v>
      </c>
      <c r="K7" s="91">
        <v>5</v>
      </c>
      <c r="L7" s="91"/>
      <c r="M7" s="91"/>
      <c r="N7" s="92"/>
      <c r="O7" s="93"/>
      <c r="P7" s="92"/>
      <c r="Q7" s="92"/>
      <c r="R7" s="92"/>
      <c r="S7" s="92"/>
      <c r="T7" s="84">
        <f t="shared" si="0"/>
        <v>29</v>
      </c>
      <c r="U7" s="90">
        <v>5</v>
      </c>
      <c r="V7" s="91">
        <v>4</v>
      </c>
      <c r="W7" s="91">
        <v>5</v>
      </c>
      <c r="X7" s="91">
        <v>3</v>
      </c>
      <c r="Y7" s="91">
        <v>3</v>
      </c>
      <c r="Z7" s="91"/>
      <c r="AA7" s="91"/>
      <c r="AB7" s="91"/>
      <c r="AC7" s="91"/>
      <c r="AD7" s="91"/>
      <c r="AE7" s="91"/>
      <c r="AF7" s="92"/>
      <c r="AG7" s="92"/>
      <c r="AH7" s="92"/>
      <c r="AI7" s="94"/>
      <c r="AJ7" s="89">
        <f t="shared" si="1"/>
        <v>20</v>
      </c>
    </row>
    <row r="8" spans="1:36" ht="13.2">
      <c r="A8" s="271"/>
      <c r="B8" s="79">
        <v>80</v>
      </c>
      <c r="C8" s="57" t="s">
        <v>248</v>
      </c>
      <c r="D8" s="90">
        <v>3</v>
      </c>
      <c r="E8" s="91">
        <v>2</v>
      </c>
      <c r="F8" s="91">
        <v>2</v>
      </c>
      <c r="G8" s="91">
        <v>5</v>
      </c>
      <c r="H8" s="91">
        <v>2</v>
      </c>
      <c r="I8" s="91">
        <v>5</v>
      </c>
      <c r="J8" s="91">
        <v>5</v>
      </c>
      <c r="K8" s="91">
        <v>5</v>
      </c>
      <c r="L8" s="91"/>
      <c r="M8" s="91"/>
      <c r="N8" s="92"/>
      <c r="O8" s="93"/>
      <c r="P8" s="92"/>
      <c r="Q8" s="92"/>
      <c r="R8" s="92"/>
      <c r="S8" s="92"/>
      <c r="T8" s="84">
        <f t="shared" si="0"/>
        <v>29</v>
      </c>
      <c r="U8" s="90">
        <v>5</v>
      </c>
      <c r="V8" s="91">
        <v>4</v>
      </c>
      <c r="W8" s="91">
        <v>4</v>
      </c>
      <c r="X8" s="91">
        <v>4</v>
      </c>
      <c r="Y8" s="91">
        <v>3</v>
      </c>
      <c r="Z8" s="91"/>
      <c r="AA8" s="91"/>
      <c r="AB8" s="91"/>
      <c r="AC8" s="91"/>
      <c r="AD8" s="91"/>
      <c r="AE8" s="91"/>
      <c r="AF8" s="92"/>
      <c r="AG8" s="92"/>
      <c r="AH8" s="92"/>
      <c r="AI8" s="94"/>
      <c r="AJ8" s="89">
        <f t="shared" si="1"/>
        <v>20</v>
      </c>
    </row>
    <row r="9" spans="1:36" ht="13.2">
      <c r="A9" s="271"/>
      <c r="B9" s="79">
        <v>80</v>
      </c>
      <c r="C9" s="57" t="s">
        <v>249</v>
      </c>
      <c r="D9" s="90">
        <v>5</v>
      </c>
      <c r="E9" s="91">
        <v>5</v>
      </c>
      <c r="F9" s="91">
        <v>5</v>
      </c>
      <c r="G9" s="91">
        <v>4</v>
      </c>
      <c r="H9" s="91">
        <v>5</v>
      </c>
      <c r="I9" s="91">
        <v>5</v>
      </c>
      <c r="J9" s="91">
        <v>5</v>
      </c>
      <c r="K9" s="91">
        <v>4</v>
      </c>
      <c r="L9" s="91"/>
      <c r="M9" s="91"/>
      <c r="N9" s="92"/>
      <c r="O9" s="93"/>
      <c r="P9" s="92"/>
      <c r="Q9" s="92"/>
      <c r="R9" s="92"/>
      <c r="S9" s="92"/>
      <c r="T9" s="84">
        <f t="shared" si="0"/>
        <v>38</v>
      </c>
      <c r="U9" s="90">
        <v>4</v>
      </c>
      <c r="V9" s="91">
        <v>3</v>
      </c>
      <c r="W9" s="91">
        <v>3</v>
      </c>
      <c r="X9" s="91">
        <v>3</v>
      </c>
      <c r="Y9" s="91">
        <v>3</v>
      </c>
      <c r="Z9" s="91"/>
      <c r="AA9" s="91"/>
      <c r="AB9" s="91"/>
      <c r="AC9" s="91"/>
      <c r="AD9" s="91"/>
      <c r="AE9" s="91"/>
      <c r="AF9" s="92"/>
      <c r="AG9" s="92"/>
      <c r="AH9" s="92"/>
      <c r="AI9" s="94"/>
      <c r="AJ9" s="89">
        <f t="shared" si="1"/>
        <v>16</v>
      </c>
    </row>
    <row r="10" spans="1:36" ht="13.2">
      <c r="A10" s="271"/>
      <c r="B10" s="79">
        <v>45</v>
      </c>
      <c r="C10" s="57" t="s">
        <v>250</v>
      </c>
      <c r="D10" s="90">
        <v>5</v>
      </c>
      <c r="E10" s="91">
        <v>4</v>
      </c>
      <c r="F10" s="91">
        <v>5</v>
      </c>
      <c r="G10" s="91">
        <v>4</v>
      </c>
      <c r="H10" s="91">
        <v>5</v>
      </c>
      <c r="I10" s="91">
        <v>5</v>
      </c>
      <c r="J10" s="91">
        <v>4</v>
      </c>
      <c r="K10" s="91">
        <v>4</v>
      </c>
      <c r="L10" s="91"/>
      <c r="M10" s="91"/>
      <c r="N10" s="92"/>
      <c r="O10" s="93"/>
      <c r="P10" s="92"/>
      <c r="Q10" s="92"/>
      <c r="R10" s="92"/>
      <c r="S10" s="92"/>
      <c r="T10" s="84">
        <f t="shared" si="0"/>
        <v>36</v>
      </c>
      <c r="U10" s="90">
        <v>5</v>
      </c>
      <c r="V10" s="91">
        <v>3</v>
      </c>
      <c r="W10" s="91">
        <v>3</v>
      </c>
      <c r="X10" s="91">
        <v>3</v>
      </c>
      <c r="Y10" s="91">
        <v>4</v>
      </c>
      <c r="Z10" s="91"/>
      <c r="AA10" s="91"/>
      <c r="AB10" s="91"/>
      <c r="AC10" s="91"/>
      <c r="AD10" s="91"/>
      <c r="AE10" s="91"/>
      <c r="AF10" s="92"/>
      <c r="AG10" s="92"/>
      <c r="AH10" s="92"/>
      <c r="AI10" s="94"/>
      <c r="AJ10" s="89">
        <f t="shared" si="1"/>
        <v>18</v>
      </c>
    </row>
    <row r="11" spans="1:36" ht="13.2">
      <c r="A11" s="271"/>
      <c r="B11" s="79">
        <v>45</v>
      </c>
      <c r="C11" s="57" t="s">
        <v>251</v>
      </c>
      <c r="D11" s="90">
        <v>5</v>
      </c>
      <c r="E11" s="91">
        <v>4</v>
      </c>
      <c r="F11" s="91">
        <v>5</v>
      </c>
      <c r="G11" s="91">
        <v>4</v>
      </c>
      <c r="H11" s="91">
        <v>4</v>
      </c>
      <c r="I11" s="91">
        <v>5</v>
      </c>
      <c r="J11" s="91">
        <v>4</v>
      </c>
      <c r="K11" s="91">
        <v>4</v>
      </c>
      <c r="L11" s="91"/>
      <c r="M11" s="91"/>
      <c r="N11" s="92"/>
      <c r="O11" s="93"/>
      <c r="P11" s="92"/>
      <c r="Q11" s="92"/>
      <c r="R11" s="92"/>
      <c r="S11" s="92"/>
      <c r="T11" s="84">
        <f t="shared" si="0"/>
        <v>35</v>
      </c>
      <c r="U11" s="90">
        <v>4</v>
      </c>
      <c r="V11" s="91">
        <v>3</v>
      </c>
      <c r="W11" s="91">
        <v>3</v>
      </c>
      <c r="X11" s="91">
        <v>4</v>
      </c>
      <c r="Y11" s="91">
        <v>4</v>
      </c>
      <c r="Z11" s="91"/>
      <c r="AA11" s="91"/>
      <c r="AB11" s="91"/>
      <c r="AC11" s="91"/>
      <c r="AD11" s="91"/>
      <c r="AE11" s="91"/>
      <c r="AF11" s="92"/>
      <c r="AG11" s="92"/>
      <c r="AH11" s="92"/>
      <c r="AI11" s="94"/>
      <c r="AJ11" s="89">
        <f t="shared" si="1"/>
        <v>18</v>
      </c>
    </row>
    <row r="12" spans="1:36" ht="39.6">
      <c r="A12" s="271"/>
      <c r="B12" s="79">
        <v>80</v>
      </c>
      <c r="C12" s="57" t="s">
        <v>252</v>
      </c>
      <c r="D12" s="90">
        <v>5</v>
      </c>
      <c r="E12" s="91">
        <v>3</v>
      </c>
      <c r="F12" s="91">
        <v>4</v>
      </c>
      <c r="G12" s="91">
        <v>5</v>
      </c>
      <c r="H12" s="91">
        <v>5</v>
      </c>
      <c r="I12" s="91">
        <v>5</v>
      </c>
      <c r="J12" s="91">
        <v>5</v>
      </c>
      <c r="K12" s="91">
        <v>5</v>
      </c>
      <c r="L12" s="91"/>
      <c r="M12" s="91"/>
      <c r="N12" s="92"/>
      <c r="O12" s="93"/>
      <c r="P12" s="92"/>
      <c r="Q12" s="92"/>
      <c r="R12" s="92"/>
      <c r="S12" s="92"/>
      <c r="T12" s="84">
        <f t="shared" si="0"/>
        <v>37</v>
      </c>
      <c r="U12" s="90">
        <v>3</v>
      </c>
      <c r="V12" s="91">
        <v>3</v>
      </c>
      <c r="W12" s="91">
        <v>3</v>
      </c>
      <c r="X12" s="91">
        <v>3</v>
      </c>
      <c r="Y12" s="91">
        <v>4</v>
      </c>
      <c r="Z12" s="91"/>
      <c r="AA12" s="91"/>
      <c r="AB12" s="91"/>
      <c r="AC12" s="91"/>
      <c r="AD12" s="91"/>
      <c r="AE12" s="91"/>
      <c r="AF12" s="92"/>
      <c r="AG12" s="92"/>
      <c r="AH12" s="92"/>
      <c r="AI12" s="94"/>
      <c r="AJ12" s="89">
        <f t="shared" si="1"/>
        <v>16</v>
      </c>
    </row>
    <row r="13" spans="1:36" ht="26.4">
      <c r="A13" s="271"/>
      <c r="B13" s="79">
        <v>45</v>
      </c>
      <c r="C13" s="57" t="s">
        <v>253</v>
      </c>
      <c r="D13" s="90">
        <v>4</v>
      </c>
      <c r="E13" s="91">
        <v>4</v>
      </c>
      <c r="F13" s="91">
        <v>5</v>
      </c>
      <c r="G13" s="91">
        <v>4</v>
      </c>
      <c r="H13" s="91">
        <v>5</v>
      </c>
      <c r="I13" s="91">
        <v>4</v>
      </c>
      <c r="J13" s="91">
        <v>4</v>
      </c>
      <c r="K13" s="91">
        <v>4</v>
      </c>
      <c r="L13" s="91"/>
      <c r="M13" s="91"/>
      <c r="N13" s="92"/>
      <c r="O13" s="93"/>
      <c r="P13" s="92"/>
      <c r="Q13" s="92"/>
      <c r="R13" s="92"/>
      <c r="S13" s="92"/>
      <c r="T13" s="84">
        <f t="shared" si="0"/>
        <v>34</v>
      </c>
      <c r="U13" s="90">
        <v>3</v>
      </c>
      <c r="V13" s="91">
        <v>3</v>
      </c>
      <c r="W13" s="91">
        <v>3</v>
      </c>
      <c r="X13" s="91">
        <v>4</v>
      </c>
      <c r="Y13" s="91">
        <v>4</v>
      </c>
      <c r="Z13" s="91"/>
      <c r="AA13" s="91"/>
      <c r="AB13" s="91"/>
      <c r="AC13" s="91"/>
      <c r="AD13" s="91"/>
      <c r="AE13" s="91"/>
      <c r="AF13" s="92"/>
      <c r="AG13" s="92"/>
      <c r="AH13" s="92"/>
      <c r="AI13" s="94"/>
      <c r="AJ13" s="89">
        <f t="shared" si="1"/>
        <v>17</v>
      </c>
    </row>
    <row r="14" spans="1:36" ht="13.2">
      <c r="A14" s="271"/>
      <c r="B14" s="79">
        <v>45</v>
      </c>
      <c r="C14" s="57" t="s">
        <v>254</v>
      </c>
      <c r="D14" s="90">
        <v>4</v>
      </c>
      <c r="E14" s="91">
        <v>4</v>
      </c>
      <c r="F14" s="91">
        <v>5</v>
      </c>
      <c r="G14" s="91">
        <v>4</v>
      </c>
      <c r="H14" s="91">
        <v>4</v>
      </c>
      <c r="I14" s="91">
        <v>5</v>
      </c>
      <c r="J14" s="91">
        <v>5</v>
      </c>
      <c r="K14" s="91">
        <v>5</v>
      </c>
      <c r="L14" s="91"/>
      <c r="M14" s="91"/>
      <c r="N14" s="92"/>
      <c r="O14" s="93"/>
      <c r="P14" s="92"/>
      <c r="Q14" s="92"/>
      <c r="R14" s="92"/>
      <c r="S14" s="92"/>
      <c r="T14" s="84">
        <f t="shared" si="0"/>
        <v>36</v>
      </c>
      <c r="U14" s="90">
        <v>5</v>
      </c>
      <c r="V14" s="91">
        <v>5</v>
      </c>
      <c r="W14" s="91">
        <v>5</v>
      </c>
      <c r="X14" s="91">
        <v>5</v>
      </c>
      <c r="Y14" s="91">
        <v>5</v>
      </c>
      <c r="Z14" s="91"/>
      <c r="AA14" s="91"/>
      <c r="AB14" s="91"/>
      <c r="AC14" s="91"/>
      <c r="AD14" s="91"/>
      <c r="AE14" s="91"/>
      <c r="AF14" s="92"/>
      <c r="AG14" s="92"/>
      <c r="AH14" s="92"/>
      <c r="AI14" s="94"/>
      <c r="AJ14" s="89">
        <f t="shared" si="1"/>
        <v>25</v>
      </c>
    </row>
    <row r="15" spans="1:36" ht="13.2">
      <c r="A15" s="271"/>
      <c r="B15" s="79"/>
      <c r="C15" s="95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93"/>
      <c r="P15" s="92"/>
      <c r="Q15" s="92"/>
      <c r="R15" s="92"/>
      <c r="S15" s="92"/>
      <c r="T15" s="84">
        <f t="shared" si="0"/>
        <v>0</v>
      </c>
      <c r="U15" s="90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2"/>
      <c r="AG15" s="92"/>
      <c r="AH15" s="92"/>
      <c r="AI15" s="94"/>
      <c r="AJ15" s="89">
        <f t="shared" si="1"/>
        <v>0</v>
      </c>
    </row>
    <row r="16" spans="1:36" ht="13.2">
      <c r="A16" s="271"/>
      <c r="B16" s="79"/>
      <c r="C16" s="95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93"/>
      <c r="P16" s="92"/>
      <c r="Q16" s="92"/>
      <c r="R16" s="92"/>
      <c r="S16" s="92"/>
      <c r="T16" s="84">
        <f t="shared" si="0"/>
        <v>0</v>
      </c>
      <c r="U16" s="90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2"/>
      <c r="AG16" s="92"/>
      <c r="AH16" s="92"/>
      <c r="AI16" s="94"/>
      <c r="AJ16" s="89">
        <f t="shared" si="1"/>
        <v>0</v>
      </c>
    </row>
    <row r="17" spans="1:36" ht="13.2">
      <c r="A17" s="271"/>
      <c r="B17" s="79"/>
      <c r="C17" s="95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93"/>
      <c r="P17" s="92"/>
      <c r="Q17" s="92"/>
      <c r="R17" s="92"/>
      <c r="S17" s="92"/>
      <c r="T17" s="84">
        <f t="shared" si="0"/>
        <v>0</v>
      </c>
      <c r="U17" s="90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  <c r="AG17" s="92"/>
      <c r="AH17" s="92"/>
      <c r="AI17" s="94"/>
      <c r="AJ17" s="89">
        <f t="shared" si="1"/>
        <v>0</v>
      </c>
    </row>
    <row r="18" spans="1:36" ht="13.2">
      <c r="A18" s="271"/>
      <c r="B18" s="79"/>
      <c r="C18" s="95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93"/>
      <c r="P18" s="92"/>
      <c r="Q18" s="92"/>
      <c r="R18" s="92"/>
      <c r="S18" s="92"/>
      <c r="T18" s="84">
        <f t="shared" si="0"/>
        <v>0</v>
      </c>
      <c r="U18" s="90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  <c r="AG18" s="92"/>
      <c r="AH18" s="92"/>
      <c r="AI18" s="94"/>
      <c r="AJ18" s="89">
        <f t="shared" si="1"/>
        <v>0</v>
      </c>
    </row>
    <row r="19" spans="1:36" ht="13.2">
      <c r="A19" s="271"/>
      <c r="B19" s="79"/>
      <c r="C19" s="95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93"/>
      <c r="P19" s="92"/>
      <c r="Q19" s="92"/>
      <c r="R19" s="92"/>
      <c r="S19" s="92"/>
      <c r="T19" s="84">
        <f t="shared" si="0"/>
        <v>0</v>
      </c>
      <c r="U19" s="90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2"/>
      <c r="AG19" s="92"/>
      <c r="AH19" s="92"/>
      <c r="AI19" s="94"/>
      <c r="AJ19" s="89">
        <f t="shared" si="1"/>
        <v>0</v>
      </c>
    </row>
    <row r="20" spans="1:36" ht="18.75" customHeight="1">
      <c r="A20" s="272" t="s">
        <v>273</v>
      </c>
      <c r="B20" s="258"/>
      <c r="C20" s="259"/>
      <c r="D20" s="96">
        <f t="shared" ref="D20:AJ20" si="2">SUM(D4:D19)</f>
        <v>46</v>
      </c>
      <c r="E20" s="97">
        <f t="shared" si="2"/>
        <v>36</v>
      </c>
      <c r="F20" s="97">
        <f t="shared" si="2"/>
        <v>43</v>
      </c>
      <c r="G20" s="97">
        <f t="shared" si="2"/>
        <v>41</v>
      </c>
      <c r="H20" s="97">
        <f t="shared" si="2"/>
        <v>46</v>
      </c>
      <c r="I20" s="97">
        <f t="shared" si="2"/>
        <v>49</v>
      </c>
      <c r="J20" s="97">
        <f t="shared" si="2"/>
        <v>52</v>
      </c>
      <c r="K20" s="97">
        <f t="shared" si="2"/>
        <v>51</v>
      </c>
      <c r="L20" s="97">
        <f t="shared" si="2"/>
        <v>0</v>
      </c>
      <c r="M20" s="97">
        <f t="shared" si="2"/>
        <v>0</v>
      </c>
      <c r="N20" s="97">
        <f t="shared" si="2"/>
        <v>0</v>
      </c>
      <c r="O20" s="97">
        <f t="shared" si="2"/>
        <v>0</v>
      </c>
      <c r="P20" s="97">
        <f t="shared" si="2"/>
        <v>0</v>
      </c>
      <c r="Q20" s="97">
        <f t="shared" si="2"/>
        <v>0</v>
      </c>
      <c r="R20" s="97">
        <f t="shared" si="2"/>
        <v>0</v>
      </c>
      <c r="S20" s="97">
        <f t="shared" si="2"/>
        <v>0</v>
      </c>
      <c r="T20" s="98">
        <f t="shared" si="2"/>
        <v>364</v>
      </c>
      <c r="U20" s="96">
        <f t="shared" si="2"/>
        <v>47</v>
      </c>
      <c r="V20" s="97">
        <f t="shared" si="2"/>
        <v>40</v>
      </c>
      <c r="W20" s="97">
        <f t="shared" si="2"/>
        <v>42</v>
      </c>
      <c r="X20" s="97">
        <f t="shared" si="2"/>
        <v>39</v>
      </c>
      <c r="Y20" s="97">
        <f t="shared" si="2"/>
        <v>41</v>
      </c>
      <c r="Z20" s="97">
        <f t="shared" si="2"/>
        <v>0</v>
      </c>
      <c r="AA20" s="97">
        <f t="shared" si="2"/>
        <v>0</v>
      </c>
      <c r="AB20" s="97">
        <f t="shared" si="2"/>
        <v>0</v>
      </c>
      <c r="AC20" s="97">
        <f t="shared" si="2"/>
        <v>0</v>
      </c>
      <c r="AD20" s="97">
        <f t="shared" si="2"/>
        <v>0</v>
      </c>
      <c r="AE20" s="97">
        <f t="shared" si="2"/>
        <v>0</v>
      </c>
      <c r="AF20" s="97">
        <f t="shared" si="2"/>
        <v>0</v>
      </c>
      <c r="AG20" s="97">
        <f t="shared" si="2"/>
        <v>0</v>
      </c>
      <c r="AH20" s="97">
        <f t="shared" si="2"/>
        <v>0</v>
      </c>
      <c r="AI20" s="97">
        <f t="shared" si="2"/>
        <v>0</v>
      </c>
      <c r="AJ20" s="98">
        <f t="shared" si="2"/>
        <v>209</v>
      </c>
    </row>
    <row r="21" spans="1:36" ht="13.2">
      <c r="A21" s="273" t="s">
        <v>277</v>
      </c>
      <c r="B21" s="99">
        <v>60</v>
      </c>
      <c r="C21" s="57" t="s">
        <v>259</v>
      </c>
      <c r="D21" s="87">
        <v>4</v>
      </c>
      <c r="E21" s="87">
        <v>2</v>
      </c>
      <c r="F21" s="87">
        <v>1</v>
      </c>
      <c r="G21" s="87">
        <v>2</v>
      </c>
      <c r="H21" s="87">
        <v>3</v>
      </c>
      <c r="I21" s="87">
        <v>3</v>
      </c>
      <c r="J21" s="87">
        <v>3</v>
      </c>
      <c r="K21" s="87">
        <v>3</v>
      </c>
      <c r="L21" s="87"/>
      <c r="M21" s="87"/>
      <c r="N21" s="87"/>
      <c r="O21" s="87"/>
      <c r="P21" s="87"/>
      <c r="Q21" s="87"/>
      <c r="R21" s="87"/>
      <c r="S21" s="87"/>
      <c r="T21" s="100">
        <f t="shared" ref="T21:T35" si="3">SUM(D21:S21)</f>
        <v>21</v>
      </c>
      <c r="U21" s="101">
        <v>3</v>
      </c>
      <c r="V21" s="102">
        <v>4</v>
      </c>
      <c r="W21" s="102">
        <v>4</v>
      </c>
      <c r="X21" s="102">
        <v>5</v>
      </c>
      <c r="Y21" s="102">
        <v>4</v>
      </c>
      <c r="Z21" s="102"/>
      <c r="AA21" s="102"/>
      <c r="AB21" s="102"/>
      <c r="AC21" s="102"/>
      <c r="AD21" s="102"/>
      <c r="AE21" s="102"/>
      <c r="AF21" s="103"/>
      <c r="AG21" s="103"/>
      <c r="AH21" s="103"/>
      <c r="AI21" s="104"/>
      <c r="AJ21" s="105">
        <f t="shared" ref="AJ21:AJ35" si="4">SUM(U21:AI21)</f>
        <v>20</v>
      </c>
    </row>
    <row r="22" spans="1:36" ht="13.2">
      <c r="A22" s="271"/>
      <c r="B22" s="106">
        <v>80</v>
      </c>
      <c r="C22" s="57" t="s">
        <v>260</v>
      </c>
      <c r="D22" s="92">
        <v>2</v>
      </c>
      <c r="E22" s="92">
        <v>3</v>
      </c>
      <c r="F22" s="92">
        <v>4</v>
      </c>
      <c r="G22" s="92">
        <v>4</v>
      </c>
      <c r="H22" s="92">
        <v>4</v>
      </c>
      <c r="I22" s="92">
        <v>3</v>
      </c>
      <c r="J22" s="92">
        <v>3</v>
      </c>
      <c r="K22" s="92">
        <v>3</v>
      </c>
      <c r="L22" s="92"/>
      <c r="M22" s="92"/>
      <c r="N22" s="92"/>
      <c r="O22" s="92"/>
      <c r="P22" s="92"/>
      <c r="Q22" s="92"/>
      <c r="R22" s="92"/>
      <c r="S22" s="92"/>
      <c r="T22" s="107">
        <f t="shared" si="3"/>
        <v>26</v>
      </c>
      <c r="U22" s="90">
        <v>3</v>
      </c>
      <c r="V22" s="91">
        <v>3</v>
      </c>
      <c r="W22" s="91">
        <v>4</v>
      </c>
      <c r="X22" s="91">
        <v>3</v>
      </c>
      <c r="Y22" s="91">
        <v>3</v>
      </c>
      <c r="Z22" s="91"/>
      <c r="AA22" s="91"/>
      <c r="AB22" s="91"/>
      <c r="AC22" s="91"/>
      <c r="AD22" s="91"/>
      <c r="AE22" s="91"/>
      <c r="AF22" s="92"/>
      <c r="AG22" s="92"/>
      <c r="AH22" s="92"/>
      <c r="AI22" s="94"/>
      <c r="AJ22" s="89">
        <f t="shared" si="4"/>
        <v>16</v>
      </c>
    </row>
    <row r="23" spans="1:36" ht="13.2">
      <c r="A23" s="271"/>
      <c r="B23" s="106">
        <v>60</v>
      </c>
      <c r="C23" s="57" t="s">
        <v>261</v>
      </c>
      <c r="D23" s="92">
        <v>4</v>
      </c>
      <c r="E23" s="92">
        <v>3</v>
      </c>
      <c r="F23" s="92">
        <v>4</v>
      </c>
      <c r="G23" s="92">
        <v>4</v>
      </c>
      <c r="H23" s="92">
        <v>4</v>
      </c>
      <c r="I23" s="92">
        <v>5</v>
      </c>
      <c r="J23" s="92">
        <v>5</v>
      </c>
      <c r="K23" s="92">
        <v>3</v>
      </c>
      <c r="L23" s="92"/>
      <c r="M23" s="92"/>
      <c r="N23" s="92"/>
      <c r="O23" s="92"/>
      <c r="P23" s="92"/>
      <c r="Q23" s="92"/>
      <c r="R23" s="92"/>
      <c r="S23" s="92"/>
      <c r="T23" s="107">
        <f t="shared" si="3"/>
        <v>32</v>
      </c>
      <c r="U23" s="90">
        <v>5</v>
      </c>
      <c r="V23" s="91">
        <v>5</v>
      </c>
      <c r="W23" s="91">
        <v>5</v>
      </c>
      <c r="X23" s="91">
        <v>5</v>
      </c>
      <c r="Y23" s="91">
        <v>5</v>
      </c>
      <c r="Z23" s="91"/>
      <c r="AA23" s="91"/>
      <c r="AB23" s="91"/>
      <c r="AC23" s="91"/>
      <c r="AD23" s="91"/>
      <c r="AE23" s="91"/>
      <c r="AF23" s="92"/>
      <c r="AG23" s="92"/>
      <c r="AH23" s="92"/>
      <c r="AI23" s="94"/>
      <c r="AJ23" s="89">
        <f t="shared" si="4"/>
        <v>25</v>
      </c>
    </row>
    <row r="24" spans="1:36" ht="13.2">
      <c r="A24" s="271"/>
      <c r="B24" s="106">
        <v>45</v>
      </c>
      <c r="C24" s="57" t="s">
        <v>262</v>
      </c>
      <c r="D24" s="92">
        <v>3</v>
      </c>
      <c r="E24" s="92">
        <v>2</v>
      </c>
      <c r="F24" s="92">
        <v>5</v>
      </c>
      <c r="G24" s="92">
        <v>5</v>
      </c>
      <c r="H24" s="92">
        <v>4</v>
      </c>
      <c r="I24" s="92">
        <v>4</v>
      </c>
      <c r="J24" s="92">
        <v>3</v>
      </c>
      <c r="K24" s="92">
        <v>3</v>
      </c>
      <c r="L24" s="92"/>
      <c r="M24" s="92"/>
      <c r="N24" s="92"/>
      <c r="O24" s="92"/>
      <c r="P24" s="92"/>
      <c r="Q24" s="92"/>
      <c r="R24" s="92"/>
      <c r="S24" s="92"/>
      <c r="T24" s="107">
        <f t="shared" si="3"/>
        <v>29</v>
      </c>
      <c r="U24" s="90">
        <v>3</v>
      </c>
      <c r="V24" s="91">
        <v>3</v>
      </c>
      <c r="W24" s="91">
        <v>4</v>
      </c>
      <c r="X24" s="91">
        <v>4</v>
      </c>
      <c r="Y24" s="91">
        <v>4</v>
      </c>
      <c r="Z24" s="91"/>
      <c r="AA24" s="91"/>
      <c r="AB24" s="91"/>
      <c r="AC24" s="91"/>
      <c r="AD24" s="91"/>
      <c r="AE24" s="91"/>
      <c r="AF24" s="92"/>
      <c r="AG24" s="92"/>
      <c r="AH24" s="92"/>
      <c r="AI24" s="94"/>
      <c r="AJ24" s="89">
        <f t="shared" si="4"/>
        <v>18</v>
      </c>
    </row>
    <row r="25" spans="1:36" ht="13.2">
      <c r="A25" s="271"/>
      <c r="B25" s="106">
        <v>60</v>
      </c>
      <c r="C25" s="57" t="s">
        <v>263</v>
      </c>
      <c r="D25" s="92">
        <v>5</v>
      </c>
      <c r="E25" s="92">
        <v>3</v>
      </c>
      <c r="F25" s="92">
        <v>4</v>
      </c>
      <c r="G25" s="92">
        <v>4</v>
      </c>
      <c r="H25" s="92">
        <v>4</v>
      </c>
      <c r="I25" s="92">
        <v>3</v>
      </c>
      <c r="J25" s="92">
        <v>4</v>
      </c>
      <c r="K25" s="92">
        <v>2</v>
      </c>
      <c r="L25" s="92"/>
      <c r="M25" s="92"/>
      <c r="N25" s="92"/>
      <c r="O25" s="92"/>
      <c r="P25" s="92"/>
      <c r="Q25" s="92"/>
      <c r="R25" s="92"/>
      <c r="S25" s="92"/>
      <c r="T25" s="107">
        <f t="shared" si="3"/>
        <v>29</v>
      </c>
      <c r="U25" s="90">
        <v>1</v>
      </c>
      <c r="V25" s="91">
        <v>4</v>
      </c>
      <c r="W25" s="91">
        <v>4</v>
      </c>
      <c r="X25" s="91">
        <v>3</v>
      </c>
      <c r="Y25" s="91">
        <v>4</v>
      </c>
      <c r="Z25" s="91"/>
      <c r="AA25" s="91"/>
      <c r="AB25" s="91"/>
      <c r="AC25" s="91"/>
      <c r="AD25" s="91"/>
      <c r="AE25" s="91"/>
      <c r="AF25" s="92"/>
      <c r="AG25" s="92"/>
      <c r="AH25" s="92"/>
      <c r="AI25" s="94"/>
      <c r="AJ25" s="89">
        <f t="shared" si="4"/>
        <v>16</v>
      </c>
    </row>
    <row r="26" spans="1:36" ht="13.2">
      <c r="A26" s="271"/>
      <c r="B26" s="106">
        <v>60</v>
      </c>
      <c r="C26" s="59" t="s">
        <v>264</v>
      </c>
      <c r="D26" s="92">
        <v>4</v>
      </c>
      <c r="E26" s="92">
        <v>4</v>
      </c>
      <c r="F26" s="92">
        <v>5</v>
      </c>
      <c r="G26" s="92">
        <v>5</v>
      </c>
      <c r="H26" s="92">
        <v>4</v>
      </c>
      <c r="I26" s="92">
        <v>4</v>
      </c>
      <c r="J26" s="92">
        <v>5</v>
      </c>
      <c r="K26" s="92">
        <v>5</v>
      </c>
      <c r="L26" s="92"/>
      <c r="M26" s="92"/>
      <c r="N26" s="92"/>
      <c r="O26" s="92"/>
      <c r="P26" s="92"/>
      <c r="Q26" s="92"/>
      <c r="R26" s="92"/>
      <c r="S26" s="92"/>
      <c r="T26" s="107">
        <f t="shared" si="3"/>
        <v>36</v>
      </c>
      <c r="U26" s="90">
        <v>3</v>
      </c>
      <c r="V26" s="91">
        <v>3</v>
      </c>
      <c r="W26" s="91">
        <v>5</v>
      </c>
      <c r="X26" s="91">
        <v>4</v>
      </c>
      <c r="Y26" s="91">
        <v>3</v>
      </c>
      <c r="Z26" s="91"/>
      <c r="AA26" s="91"/>
      <c r="AB26" s="91"/>
      <c r="AC26" s="91"/>
      <c r="AD26" s="91"/>
      <c r="AE26" s="91"/>
      <c r="AF26" s="92"/>
      <c r="AG26" s="92"/>
      <c r="AH26" s="92"/>
      <c r="AI26" s="94"/>
      <c r="AJ26" s="89">
        <f t="shared" si="4"/>
        <v>18</v>
      </c>
    </row>
    <row r="27" spans="1:36" ht="13.2">
      <c r="A27" s="271"/>
      <c r="B27" s="106">
        <v>75</v>
      </c>
      <c r="C27" s="57" t="s">
        <v>265</v>
      </c>
      <c r="D27" s="92">
        <v>4</v>
      </c>
      <c r="E27" s="92">
        <v>3</v>
      </c>
      <c r="F27" s="92">
        <v>4</v>
      </c>
      <c r="G27" s="92">
        <v>5</v>
      </c>
      <c r="H27" s="92">
        <v>4</v>
      </c>
      <c r="I27" s="92">
        <v>4</v>
      </c>
      <c r="J27" s="92">
        <v>5</v>
      </c>
      <c r="K27" s="92">
        <v>4</v>
      </c>
      <c r="L27" s="92"/>
      <c r="M27" s="92"/>
      <c r="N27" s="92"/>
      <c r="O27" s="92"/>
      <c r="P27" s="92"/>
      <c r="Q27" s="92"/>
      <c r="R27" s="92"/>
      <c r="S27" s="92"/>
      <c r="T27" s="107">
        <f t="shared" si="3"/>
        <v>33</v>
      </c>
      <c r="U27" s="90">
        <v>4</v>
      </c>
      <c r="V27" s="91">
        <v>5</v>
      </c>
      <c r="W27" s="91">
        <v>4</v>
      </c>
      <c r="X27" s="91">
        <v>4</v>
      </c>
      <c r="Y27" s="91">
        <v>5</v>
      </c>
      <c r="Z27" s="91"/>
      <c r="AA27" s="91"/>
      <c r="AB27" s="91"/>
      <c r="AC27" s="91"/>
      <c r="AD27" s="91"/>
      <c r="AE27" s="91"/>
      <c r="AF27" s="92"/>
      <c r="AG27" s="92"/>
      <c r="AH27" s="92"/>
      <c r="AI27" s="94"/>
      <c r="AJ27" s="89">
        <f t="shared" si="4"/>
        <v>22</v>
      </c>
    </row>
    <row r="28" spans="1:36" ht="26.4">
      <c r="A28" s="271"/>
      <c r="B28" s="106">
        <v>80</v>
      </c>
      <c r="C28" s="57" t="s">
        <v>266</v>
      </c>
      <c r="D28" s="92">
        <v>3</v>
      </c>
      <c r="E28" s="92">
        <v>3</v>
      </c>
      <c r="F28" s="92">
        <v>4</v>
      </c>
      <c r="G28" s="92">
        <v>5</v>
      </c>
      <c r="H28" s="92">
        <v>4</v>
      </c>
      <c r="I28" s="92">
        <v>5</v>
      </c>
      <c r="J28" s="92">
        <v>5</v>
      </c>
      <c r="K28" s="92">
        <v>4</v>
      </c>
      <c r="L28" s="92"/>
      <c r="M28" s="92"/>
      <c r="N28" s="92"/>
      <c r="O28" s="92"/>
      <c r="P28" s="92"/>
      <c r="Q28" s="92"/>
      <c r="R28" s="92"/>
      <c r="S28" s="92"/>
      <c r="T28" s="107">
        <f t="shared" si="3"/>
        <v>33</v>
      </c>
      <c r="U28" s="90">
        <v>4</v>
      </c>
      <c r="V28" s="91">
        <v>4</v>
      </c>
      <c r="W28" s="91">
        <v>4</v>
      </c>
      <c r="X28" s="91">
        <v>5</v>
      </c>
      <c r="Y28" s="91">
        <v>4</v>
      </c>
      <c r="Z28" s="91"/>
      <c r="AA28" s="91"/>
      <c r="AB28" s="91"/>
      <c r="AC28" s="91"/>
      <c r="AD28" s="91"/>
      <c r="AE28" s="91"/>
      <c r="AF28" s="92"/>
      <c r="AG28" s="92"/>
      <c r="AH28" s="92"/>
      <c r="AI28" s="94"/>
      <c r="AJ28" s="89">
        <f t="shared" si="4"/>
        <v>21</v>
      </c>
    </row>
    <row r="29" spans="1:36" ht="26.4">
      <c r="A29" s="271"/>
      <c r="B29" s="106">
        <v>75</v>
      </c>
      <c r="C29" s="60" t="s">
        <v>267</v>
      </c>
      <c r="D29" s="92">
        <v>5</v>
      </c>
      <c r="E29" s="92">
        <v>3</v>
      </c>
      <c r="F29" s="92">
        <v>4</v>
      </c>
      <c r="G29" s="92">
        <v>4</v>
      </c>
      <c r="H29" s="92">
        <v>5</v>
      </c>
      <c r="I29" s="92">
        <v>5</v>
      </c>
      <c r="J29" s="92">
        <v>5</v>
      </c>
      <c r="K29" s="92">
        <v>3</v>
      </c>
      <c r="L29" s="92"/>
      <c r="M29" s="92"/>
      <c r="N29" s="92"/>
      <c r="O29" s="92"/>
      <c r="P29" s="92"/>
      <c r="Q29" s="92"/>
      <c r="R29" s="92"/>
      <c r="S29" s="92"/>
      <c r="T29" s="107">
        <f t="shared" si="3"/>
        <v>34</v>
      </c>
      <c r="U29" s="90">
        <v>5</v>
      </c>
      <c r="V29" s="91">
        <v>5</v>
      </c>
      <c r="W29" s="91">
        <v>5</v>
      </c>
      <c r="X29" s="91">
        <v>5</v>
      </c>
      <c r="Y29" s="91">
        <v>4</v>
      </c>
      <c r="Z29" s="91"/>
      <c r="AA29" s="91"/>
      <c r="AB29" s="91"/>
      <c r="AC29" s="91"/>
      <c r="AD29" s="91"/>
      <c r="AE29" s="91"/>
      <c r="AF29" s="92"/>
      <c r="AG29" s="92"/>
      <c r="AH29" s="92"/>
      <c r="AI29" s="94"/>
      <c r="AJ29" s="89">
        <f t="shared" si="4"/>
        <v>24</v>
      </c>
    </row>
    <row r="30" spans="1:36" ht="13.2">
      <c r="A30" s="271"/>
      <c r="B30" s="99">
        <v>125</v>
      </c>
      <c r="C30" s="57" t="s">
        <v>268</v>
      </c>
      <c r="D30" s="92">
        <v>3</v>
      </c>
      <c r="E30" s="92">
        <v>2</v>
      </c>
      <c r="F30" s="92">
        <v>4</v>
      </c>
      <c r="G30" s="92">
        <v>3</v>
      </c>
      <c r="H30" s="92">
        <v>4</v>
      </c>
      <c r="I30" s="92">
        <v>5</v>
      </c>
      <c r="J30" s="92">
        <v>5</v>
      </c>
      <c r="K30" s="92">
        <v>3</v>
      </c>
      <c r="L30" s="92"/>
      <c r="M30" s="92"/>
      <c r="N30" s="92"/>
      <c r="O30" s="92"/>
      <c r="P30" s="92"/>
      <c r="Q30" s="92"/>
      <c r="R30" s="92"/>
      <c r="S30" s="92"/>
      <c r="T30" s="107">
        <f t="shared" si="3"/>
        <v>29</v>
      </c>
      <c r="U30" s="90">
        <v>5</v>
      </c>
      <c r="V30" s="91">
        <v>5</v>
      </c>
      <c r="W30" s="91">
        <v>5</v>
      </c>
      <c r="X30" s="91">
        <v>5</v>
      </c>
      <c r="Y30" s="91">
        <v>5</v>
      </c>
      <c r="Z30" s="91"/>
      <c r="AA30" s="91"/>
      <c r="AB30" s="91"/>
      <c r="AC30" s="91"/>
      <c r="AD30" s="91"/>
      <c r="AE30" s="91"/>
      <c r="AF30" s="92"/>
      <c r="AG30" s="92"/>
      <c r="AH30" s="92"/>
      <c r="AI30" s="94"/>
      <c r="AJ30" s="89">
        <f t="shared" si="4"/>
        <v>25</v>
      </c>
    </row>
    <row r="31" spans="1:36" ht="13.2">
      <c r="A31" s="271"/>
      <c r="B31" s="79">
        <v>60</v>
      </c>
      <c r="C31" s="57" t="s">
        <v>269</v>
      </c>
      <c r="D31" s="92">
        <v>4</v>
      </c>
      <c r="E31" s="92">
        <v>4</v>
      </c>
      <c r="F31" s="92">
        <v>4</v>
      </c>
      <c r="G31" s="92">
        <v>4</v>
      </c>
      <c r="H31" s="92">
        <v>5</v>
      </c>
      <c r="I31" s="92">
        <v>5</v>
      </c>
      <c r="J31" s="92">
        <v>5</v>
      </c>
      <c r="K31" s="92">
        <v>3</v>
      </c>
      <c r="L31" s="92"/>
      <c r="M31" s="92"/>
      <c r="N31" s="92"/>
      <c r="O31" s="92"/>
      <c r="P31" s="92"/>
      <c r="Q31" s="92"/>
      <c r="R31" s="92"/>
      <c r="S31" s="92"/>
      <c r="T31" s="107">
        <f t="shared" si="3"/>
        <v>34</v>
      </c>
      <c r="U31" s="90">
        <v>5</v>
      </c>
      <c r="V31" s="91">
        <v>4</v>
      </c>
      <c r="W31" s="91">
        <v>4</v>
      </c>
      <c r="X31" s="91">
        <v>5</v>
      </c>
      <c r="Y31" s="91">
        <v>5</v>
      </c>
      <c r="Z31" s="91"/>
      <c r="AA31" s="91"/>
      <c r="AB31" s="91"/>
      <c r="AC31" s="91"/>
      <c r="AD31" s="91"/>
      <c r="AE31" s="91"/>
      <c r="AF31" s="92"/>
      <c r="AG31" s="92"/>
      <c r="AH31" s="92"/>
      <c r="AI31" s="94"/>
      <c r="AJ31" s="89">
        <f t="shared" si="4"/>
        <v>23</v>
      </c>
    </row>
    <row r="32" spans="1:36" ht="13.2">
      <c r="A32" s="271"/>
      <c r="B32" s="108">
        <v>75</v>
      </c>
      <c r="C32" s="57" t="s">
        <v>270</v>
      </c>
      <c r="D32" s="92">
        <v>5</v>
      </c>
      <c r="E32" s="92">
        <v>5</v>
      </c>
      <c r="F32" s="92">
        <v>5</v>
      </c>
      <c r="G32" s="92">
        <v>5</v>
      </c>
      <c r="H32" s="92">
        <v>5</v>
      </c>
      <c r="I32" s="92">
        <v>5</v>
      </c>
      <c r="J32" s="92">
        <v>5</v>
      </c>
      <c r="K32" s="92">
        <v>4</v>
      </c>
      <c r="L32" s="92"/>
      <c r="M32" s="92"/>
      <c r="N32" s="92"/>
      <c r="O32" s="92"/>
      <c r="P32" s="92"/>
      <c r="Q32" s="92"/>
      <c r="R32" s="92"/>
      <c r="S32" s="92"/>
      <c r="T32" s="107">
        <f t="shared" si="3"/>
        <v>39</v>
      </c>
      <c r="U32" s="90">
        <v>5</v>
      </c>
      <c r="V32" s="91">
        <v>5</v>
      </c>
      <c r="W32" s="91">
        <v>5</v>
      </c>
      <c r="X32" s="91">
        <v>5</v>
      </c>
      <c r="Y32" s="91">
        <v>5</v>
      </c>
      <c r="Z32" s="91"/>
      <c r="AA32" s="91"/>
      <c r="AB32" s="91"/>
      <c r="AC32" s="91"/>
      <c r="AD32" s="91"/>
      <c r="AE32" s="91"/>
      <c r="AF32" s="92"/>
      <c r="AG32" s="92"/>
      <c r="AH32" s="92"/>
      <c r="AI32" s="94"/>
      <c r="AJ32" s="89">
        <f t="shared" si="4"/>
        <v>25</v>
      </c>
    </row>
    <row r="33" spans="1:36" ht="13.2">
      <c r="A33" s="271"/>
      <c r="B33" s="108"/>
      <c r="C33" s="109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107">
        <f t="shared" si="3"/>
        <v>0</v>
      </c>
      <c r="U33" s="90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2"/>
      <c r="AG33" s="92"/>
      <c r="AH33" s="92"/>
      <c r="AI33" s="94"/>
      <c r="AJ33" s="89">
        <f t="shared" si="4"/>
        <v>0</v>
      </c>
    </row>
    <row r="34" spans="1:36" ht="13.2">
      <c r="A34" s="271"/>
      <c r="B34" s="108"/>
      <c r="C34" s="109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107">
        <f t="shared" si="3"/>
        <v>0</v>
      </c>
      <c r="U34" s="90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2"/>
      <c r="AG34" s="92"/>
      <c r="AH34" s="92"/>
      <c r="AI34" s="94"/>
      <c r="AJ34" s="89">
        <f t="shared" si="4"/>
        <v>0</v>
      </c>
    </row>
    <row r="35" spans="1:36" ht="13.2">
      <c r="A35" s="274"/>
      <c r="B35" s="110"/>
      <c r="C35" s="11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107">
        <f t="shared" si="3"/>
        <v>0</v>
      </c>
      <c r="U35" s="11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3"/>
      <c r="AG35" s="63"/>
      <c r="AH35" s="63"/>
      <c r="AI35" s="113"/>
      <c r="AJ35" s="89">
        <f t="shared" si="4"/>
        <v>0</v>
      </c>
    </row>
    <row r="36" spans="1:36" ht="13.2">
      <c r="A36" s="257" t="s">
        <v>273</v>
      </c>
      <c r="B36" s="258"/>
      <c r="C36" s="259"/>
      <c r="D36" s="97">
        <f t="shared" ref="D36:J36" si="5">SUM(D21:D35)</f>
        <v>46</v>
      </c>
      <c r="E36" s="97">
        <f t="shared" si="5"/>
        <v>37</v>
      </c>
      <c r="F36" s="97">
        <f t="shared" si="5"/>
        <v>48</v>
      </c>
      <c r="G36" s="97">
        <f t="shared" si="5"/>
        <v>50</v>
      </c>
      <c r="H36" s="97">
        <f t="shared" si="5"/>
        <v>50</v>
      </c>
      <c r="I36" s="97">
        <f t="shared" si="5"/>
        <v>51</v>
      </c>
      <c r="J36" s="97">
        <f t="shared" si="5"/>
        <v>53</v>
      </c>
      <c r="K36" s="97">
        <v>5</v>
      </c>
      <c r="L36" s="97">
        <f t="shared" ref="L36:AJ36" si="6">SUM(L21:L35)</f>
        <v>0</v>
      </c>
      <c r="M36" s="97">
        <f t="shared" si="6"/>
        <v>0</v>
      </c>
      <c r="N36" s="97">
        <f t="shared" si="6"/>
        <v>0</v>
      </c>
      <c r="O36" s="97">
        <f t="shared" si="6"/>
        <v>0</v>
      </c>
      <c r="P36" s="97">
        <f t="shared" si="6"/>
        <v>0</v>
      </c>
      <c r="Q36" s="97">
        <f t="shared" si="6"/>
        <v>0</v>
      </c>
      <c r="R36" s="97">
        <f t="shared" si="6"/>
        <v>0</v>
      </c>
      <c r="S36" s="97">
        <f t="shared" si="6"/>
        <v>0</v>
      </c>
      <c r="T36" s="114">
        <f t="shared" si="6"/>
        <v>375</v>
      </c>
      <c r="U36" s="115">
        <f t="shared" si="6"/>
        <v>46</v>
      </c>
      <c r="V36" s="114">
        <f t="shared" si="6"/>
        <v>50</v>
      </c>
      <c r="W36" s="114">
        <f t="shared" si="6"/>
        <v>53</v>
      </c>
      <c r="X36" s="114">
        <f t="shared" si="6"/>
        <v>53</v>
      </c>
      <c r="Y36" s="114">
        <f t="shared" si="6"/>
        <v>51</v>
      </c>
      <c r="Z36" s="114">
        <f t="shared" si="6"/>
        <v>0</v>
      </c>
      <c r="AA36" s="114">
        <f t="shared" si="6"/>
        <v>0</v>
      </c>
      <c r="AB36" s="114">
        <f t="shared" si="6"/>
        <v>0</v>
      </c>
      <c r="AC36" s="114">
        <f t="shared" si="6"/>
        <v>0</v>
      </c>
      <c r="AD36" s="114">
        <f t="shared" si="6"/>
        <v>0</v>
      </c>
      <c r="AE36" s="114">
        <f t="shared" si="6"/>
        <v>0</v>
      </c>
      <c r="AF36" s="114">
        <f t="shared" si="6"/>
        <v>0</v>
      </c>
      <c r="AG36" s="114">
        <f t="shared" si="6"/>
        <v>0</v>
      </c>
      <c r="AH36" s="114">
        <f t="shared" si="6"/>
        <v>0</v>
      </c>
      <c r="AI36" s="114">
        <f t="shared" si="6"/>
        <v>0</v>
      </c>
      <c r="AJ36" s="98">
        <f t="shared" si="6"/>
        <v>253</v>
      </c>
    </row>
  </sheetData>
  <mergeCells count="9">
    <mergeCell ref="AJ1:AJ3"/>
    <mergeCell ref="A4:A19"/>
    <mergeCell ref="A20:C20"/>
    <mergeCell ref="A21:A35"/>
    <mergeCell ref="A36:C36"/>
    <mergeCell ref="A1:C2"/>
    <mergeCell ref="D1:S1"/>
    <mergeCell ref="T1:T3"/>
    <mergeCell ref="U1:AI1"/>
  </mergeCells>
  <conditionalFormatting sqref="D2:N2 D4:S19">
    <cfRule type="cellIs" dxfId="19" priority="1" operator="equal">
      <formula>3</formula>
    </cfRule>
    <cfRule type="cellIs" dxfId="18" priority="2" operator="equal">
      <formula>4</formula>
    </cfRule>
    <cfRule type="cellIs" dxfId="17" priority="3" operator="equal">
      <formula>5</formula>
    </cfRule>
  </conditionalFormatting>
  <conditionalFormatting sqref="U2:AC2 U4:AI19 D21:S35">
    <cfRule type="cellIs" dxfId="16" priority="4" operator="equal">
      <formula>3</formula>
    </cfRule>
    <cfRule type="cellIs" dxfId="15" priority="5" operator="equal">
      <formula>4</formula>
    </cfRule>
    <cfRule type="cellIs" dxfId="14" priority="6" operator="equal">
      <formula>5</formula>
    </cfRule>
  </conditionalFormatting>
  <conditionalFormatting sqref="U21:AI35">
    <cfRule type="cellIs" dxfId="13" priority="7" operator="equal">
      <formula>3</formula>
    </cfRule>
    <cfRule type="cellIs" dxfId="12" priority="8" operator="equal">
      <formula>4</formula>
    </cfRule>
    <cfRule type="cellIs" dxfId="11" priority="9" operator="equal">
      <formula>5</formula>
    </cfRule>
  </conditionalFormatting>
  <printOptions horizontalCentered="1" gridLines="1"/>
  <pageMargins left="0" right="0" top="0" bottom="0" header="0" footer="0"/>
  <pageSetup paperSize="9" pageOrder="overThenDown" orientation="landscape" cellComments="atEnd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L40"/>
  <sheetViews>
    <sheetView showGridLines="0" topLeftCell="I1" workbookViewId="0">
      <selection activeCell="D38" sqref="D38"/>
    </sheetView>
  </sheetViews>
  <sheetFormatPr defaultColWidth="12.6640625" defaultRowHeight="15.75" customHeight="1"/>
  <cols>
    <col min="1" max="1" width="4.21875" customWidth="1"/>
    <col min="2" max="2" width="3.77734375" customWidth="1"/>
    <col min="3" max="3" width="50.88671875" customWidth="1"/>
    <col min="4" max="4" width="8.5546875" customWidth="1"/>
    <col min="5" max="5" width="8.77734375" customWidth="1"/>
    <col min="6" max="6" width="8.44140625" customWidth="1"/>
    <col min="7" max="7" width="7.77734375" customWidth="1"/>
    <col min="8" max="8" width="6.33203125" customWidth="1"/>
    <col min="9" max="11" width="7.5546875" customWidth="1"/>
    <col min="12" max="12" width="6.44140625" customWidth="1"/>
    <col min="13" max="13" width="5.109375" customWidth="1"/>
    <col min="14" max="14" width="6.21875" customWidth="1"/>
    <col min="15" max="16" width="5.109375" customWidth="1"/>
    <col min="17" max="17" width="5.6640625" customWidth="1"/>
    <col min="18" max="18" width="8.109375" customWidth="1"/>
    <col min="19" max="19" width="5.109375" customWidth="1"/>
    <col min="20" max="20" width="5.88671875" customWidth="1"/>
    <col min="21" max="21" width="8.109375" customWidth="1"/>
    <col min="22" max="22" width="9.44140625" customWidth="1"/>
    <col min="23" max="23" width="8.5546875" customWidth="1"/>
    <col min="24" max="24" width="10.44140625" customWidth="1"/>
    <col min="25" max="25" width="8.77734375" customWidth="1"/>
    <col min="26" max="33" width="5.109375" customWidth="1"/>
    <col min="34" max="34" width="9" customWidth="1"/>
    <col min="35" max="35" width="5.109375" customWidth="1"/>
    <col min="36" max="36" width="6.109375" customWidth="1"/>
    <col min="37" max="37" width="11.44140625" customWidth="1"/>
    <col min="38" max="38" width="11.88671875" customWidth="1"/>
  </cols>
  <sheetData>
    <row r="1" spans="1:38" ht="24" customHeight="1">
      <c r="A1" s="260" t="s">
        <v>278</v>
      </c>
      <c r="B1" s="261"/>
      <c r="C1" s="262"/>
      <c r="D1" s="265" t="s">
        <v>272</v>
      </c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6"/>
      <c r="T1" s="284" t="s">
        <v>273</v>
      </c>
      <c r="U1" s="293" t="s">
        <v>274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6"/>
      <c r="AJ1" s="284" t="s">
        <v>273</v>
      </c>
      <c r="AK1" s="294" t="s">
        <v>279</v>
      </c>
      <c r="AL1" s="295"/>
    </row>
    <row r="2" spans="1:38" ht="17.25" customHeight="1">
      <c r="A2" s="263"/>
      <c r="B2" s="242"/>
      <c r="C2" s="264"/>
      <c r="D2" s="116">
        <f>Matriz!D2</f>
        <v>125</v>
      </c>
      <c r="E2" s="64">
        <f>Matriz!E2</f>
        <v>48</v>
      </c>
      <c r="F2" s="64">
        <f>Matriz!F2</f>
        <v>125</v>
      </c>
      <c r="G2" s="64">
        <f>Matriz!G2</f>
        <v>64</v>
      </c>
      <c r="H2" s="64">
        <f>Matriz!H2</f>
        <v>100</v>
      </c>
      <c r="I2" s="64">
        <f>Matriz!I2</f>
        <v>80</v>
      </c>
      <c r="J2" s="64">
        <f>Matriz!J2</f>
        <v>48</v>
      </c>
      <c r="K2" s="64">
        <f>Matriz!K2</f>
        <v>75</v>
      </c>
      <c r="L2" s="64">
        <f>Matriz!L2</f>
        <v>0</v>
      </c>
      <c r="M2" s="64">
        <f>Matriz!M2</f>
        <v>0</v>
      </c>
      <c r="N2" s="64">
        <f>Matriz!N2</f>
        <v>0</v>
      </c>
      <c r="O2" s="64">
        <f>Matriz!O2</f>
        <v>0</v>
      </c>
      <c r="P2" s="64">
        <f>Matriz!P2</f>
        <v>0</v>
      </c>
      <c r="Q2" s="64"/>
      <c r="R2" s="64"/>
      <c r="S2" s="65"/>
      <c r="T2" s="285"/>
      <c r="U2" s="64">
        <f>Matriz!U2</f>
        <v>60</v>
      </c>
      <c r="V2" s="64">
        <f>Matriz!V2</f>
        <v>16</v>
      </c>
      <c r="W2" s="64">
        <f>Matriz!W2</f>
        <v>45</v>
      </c>
      <c r="X2" s="64">
        <f>Matriz!X2</f>
        <v>60</v>
      </c>
      <c r="Y2" s="64">
        <f>Matriz!Y2</f>
        <v>36</v>
      </c>
      <c r="Z2" s="64"/>
      <c r="AA2" s="64"/>
      <c r="AB2" s="64">
        <f>Matriz!AB2</f>
        <v>0</v>
      </c>
      <c r="AC2" s="64">
        <f>Matriz!AC2</f>
        <v>0</v>
      </c>
      <c r="AD2" s="64">
        <f>Matriz!AD2</f>
        <v>0</v>
      </c>
      <c r="AE2" s="64">
        <f>Matriz!AE2</f>
        <v>0</v>
      </c>
      <c r="AF2" s="64">
        <f>Matriz!AF2</f>
        <v>0</v>
      </c>
      <c r="AG2" s="64">
        <f>Matriz!AG2</f>
        <v>0</v>
      </c>
      <c r="AH2" s="64">
        <f>Matriz!AH2</f>
        <v>0</v>
      </c>
      <c r="AI2" s="64">
        <f>Matriz!AI2</f>
        <v>0</v>
      </c>
      <c r="AJ2" s="285"/>
      <c r="AK2" s="296" t="s">
        <v>280</v>
      </c>
      <c r="AL2" s="298" t="s">
        <v>281</v>
      </c>
    </row>
    <row r="3" spans="1:38" ht="180" customHeight="1">
      <c r="A3" s="68" t="s">
        <v>275</v>
      </c>
      <c r="B3" s="69"/>
      <c r="C3" s="117"/>
      <c r="D3" s="70" t="s">
        <v>223</v>
      </c>
      <c r="E3" s="70" t="s">
        <v>224</v>
      </c>
      <c r="F3" s="71" t="s">
        <v>225</v>
      </c>
      <c r="G3" s="71" t="s">
        <v>226</v>
      </c>
      <c r="H3" s="70" t="s">
        <v>227</v>
      </c>
      <c r="I3" s="71" t="s">
        <v>228</v>
      </c>
      <c r="J3" s="71" t="s">
        <v>229</v>
      </c>
      <c r="K3" s="70" t="s">
        <v>230</v>
      </c>
      <c r="L3" s="70"/>
      <c r="M3" s="70"/>
      <c r="N3" s="70"/>
      <c r="O3" s="70"/>
      <c r="P3" s="72"/>
      <c r="Q3" s="73"/>
      <c r="R3" s="73"/>
      <c r="S3" s="74"/>
      <c r="T3" s="286"/>
      <c r="U3" s="73" t="str">
        <f>Matriz!U3</f>
        <v>Queda no número de estudantes de pós-graduação do PPGL</v>
      </c>
      <c r="V3" s="73" t="str">
        <f>Matriz!V3</f>
        <v>Mudanças nas políticas educacionais</v>
      </c>
      <c r="W3" s="73" t="str">
        <f>Matriz!W3</f>
        <v>Concorrência de outros programas na mesma área</v>
      </c>
      <c r="X3" s="73" t="str">
        <f>Matriz!X3</f>
        <v>Estagnação ou redução do número de publicações de artigos científicos nacionais e internacionais por docentes, discentes e egressos.</v>
      </c>
      <c r="Y3" s="73" t="str">
        <f>Matriz!Y3</f>
        <v>Limitações orçamentárias</v>
      </c>
      <c r="Z3" s="73">
        <f>Matriz!Z3</f>
        <v>0</v>
      </c>
      <c r="AA3" s="73">
        <f>Matriz!AA3</f>
        <v>0</v>
      </c>
      <c r="AB3" s="73">
        <f>Matriz!AB3</f>
        <v>0</v>
      </c>
      <c r="AC3" s="73">
        <f>Matriz!AC3</f>
        <v>0</v>
      </c>
      <c r="AD3" s="118"/>
      <c r="AE3" s="119"/>
      <c r="AF3" s="120"/>
      <c r="AG3" s="120"/>
      <c r="AH3" s="120"/>
      <c r="AI3" s="121"/>
      <c r="AJ3" s="286"/>
      <c r="AK3" s="297"/>
      <c r="AL3" s="286"/>
    </row>
    <row r="4" spans="1:38" ht="15.6">
      <c r="A4" s="270" t="s">
        <v>276</v>
      </c>
      <c r="B4" s="122">
        <f>Matriz!B4</f>
        <v>80</v>
      </c>
      <c r="C4" s="123" t="str">
        <f>Matriz!C4</f>
        <v xml:space="preserve">Infraestrutura        </v>
      </c>
      <c r="D4" s="287" t="s">
        <v>282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9"/>
      <c r="T4" s="124">
        <f>Matriz!T4</f>
        <v>24</v>
      </c>
      <c r="U4" s="287" t="s">
        <v>283</v>
      </c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9"/>
      <c r="AJ4" s="124">
        <f>Matriz!AJ4</f>
        <v>19</v>
      </c>
      <c r="AK4" s="125">
        <f t="shared" ref="AK4:AK19" si="0">AJ4+T4</f>
        <v>43</v>
      </c>
      <c r="AL4" s="126">
        <f t="shared" ref="AL4:AL19" si="1">AK4/((COUNTIF($D$2:$S$2,"&gt;-1")*5)+(COUNTIF($U$2:$AI$2,"&gt;-1")*5))</f>
        <v>0.33076923076923076</v>
      </c>
    </row>
    <row r="5" spans="1:38" ht="13.2">
      <c r="A5" s="271"/>
      <c r="B5" s="122">
        <f>Matriz!B5</f>
        <v>80</v>
      </c>
      <c r="C5" s="123" t="str">
        <f>Matriz!C5</f>
        <v>Parcerias Internacionais da UFLA</v>
      </c>
      <c r="D5" s="299" t="s">
        <v>284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9"/>
      <c r="T5" s="124">
        <f>Matriz!T5</f>
        <v>28</v>
      </c>
      <c r="U5" s="301" t="s">
        <v>285</v>
      </c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9"/>
      <c r="AJ5" s="124">
        <f>Matriz!AJ5</f>
        <v>20</v>
      </c>
      <c r="AK5" s="125">
        <f t="shared" si="0"/>
        <v>48</v>
      </c>
      <c r="AL5" s="126">
        <f t="shared" si="1"/>
        <v>0.36923076923076925</v>
      </c>
    </row>
    <row r="6" spans="1:38" ht="13.2">
      <c r="A6" s="271"/>
      <c r="B6" s="122">
        <f>Matriz!B6</f>
        <v>60</v>
      </c>
      <c r="C6" s="123" t="str">
        <f>Matriz!C6</f>
        <v xml:space="preserve">Corpo docente qualificado 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250"/>
      <c r="T6" s="124">
        <f>Matriz!T6</f>
        <v>38</v>
      </c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250"/>
      <c r="AJ6" s="124">
        <f>Matriz!AJ6</f>
        <v>20</v>
      </c>
      <c r="AK6" s="125">
        <f t="shared" si="0"/>
        <v>58</v>
      </c>
      <c r="AL6" s="126">
        <f t="shared" si="1"/>
        <v>0.44615384615384618</v>
      </c>
    </row>
    <row r="7" spans="1:38" ht="17.399999999999999">
      <c r="A7" s="271"/>
      <c r="B7" s="122">
        <f>Matriz!B7</f>
        <v>45</v>
      </c>
      <c r="C7" s="123" t="str">
        <f>Matriz!C7</f>
        <v>Linhas de pesquisa diversificadas</v>
      </c>
      <c r="D7" s="302" t="s">
        <v>286</v>
      </c>
      <c r="E7" s="303"/>
      <c r="F7" s="303"/>
      <c r="G7" s="303"/>
      <c r="H7" s="127">
        <f>COUNTIF(Matriz!D4:S19,"&gt;-1")*5</f>
        <v>440</v>
      </c>
      <c r="I7" s="127"/>
      <c r="J7" s="127"/>
      <c r="K7" s="127"/>
      <c r="L7" s="127"/>
      <c r="M7" s="127"/>
      <c r="N7" s="127"/>
      <c r="O7" s="128"/>
      <c r="P7" s="128"/>
      <c r="Q7" s="129"/>
      <c r="R7" s="130"/>
      <c r="S7" s="131"/>
      <c r="T7" s="124">
        <f>Matriz!T7</f>
        <v>29</v>
      </c>
      <c r="U7" s="302" t="s">
        <v>286</v>
      </c>
      <c r="V7" s="303"/>
      <c r="W7" s="303"/>
      <c r="X7" s="303"/>
      <c r="Y7" s="127">
        <f>COUNTIF(Matriz!U4:AI19,"&gt;-1")*5</f>
        <v>275</v>
      </c>
      <c r="Z7" s="127"/>
      <c r="AA7" s="127"/>
      <c r="AB7" s="127"/>
      <c r="AC7" s="127"/>
      <c r="AD7" s="127"/>
      <c r="AE7" s="127"/>
      <c r="AF7" s="128"/>
      <c r="AG7" s="129"/>
      <c r="AH7" s="132"/>
      <c r="AI7" s="133"/>
      <c r="AJ7" s="124">
        <f>Matriz!AJ7</f>
        <v>20</v>
      </c>
      <c r="AK7" s="125">
        <f t="shared" si="0"/>
        <v>49</v>
      </c>
      <c r="AL7" s="126">
        <f t="shared" si="1"/>
        <v>0.37692307692307692</v>
      </c>
    </row>
    <row r="8" spans="1:38" ht="17.399999999999999">
      <c r="A8" s="271"/>
      <c r="B8" s="122">
        <f>Matriz!B8</f>
        <v>80</v>
      </c>
      <c r="C8" s="123" t="str">
        <f>Matriz!C8</f>
        <v>Integração com a graduação</v>
      </c>
      <c r="D8" s="290" t="s">
        <v>287</v>
      </c>
      <c r="E8" s="242"/>
      <c r="F8" s="242"/>
      <c r="G8" s="242"/>
      <c r="H8" s="134">
        <f>T20</f>
        <v>364</v>
      </c>
      <c r="I8" s="134"/>
      <c r="J8" s="134"/>
      <c r="K8" s="134"/>
      <c r="L8" s="134"/>
      <c r="M8" s="134"/>
      <c r="N8" s="134"/>
      <c r="O8" s="135"/>
      <c r="P8" s="135"/>
      <c r="Q8" s="136" t="s">
        <v>288</v>
      </c>
      <c r="R8" s="137">
        <f>IFERROR(H8/H7,0)</f>
        <v>0.82727272727272727</v>
      </c>
      <c r="S8" s="131"/>
      <c r="T8" s="124">
        <f>Matriz!T8</f>
        <v>29</v>
      </c>
      <c r="U8" s="290" t="s">
        <v>287</v>
      </c>
      <c r="V8" s="242"/>
      <c r="W8" s="242"/>
      <c r="X8" s="242"/>
      <c r="Y8" s="134">
        <f>AJ20</f>
        <v>209</v>
      </c>
      <c r="Z8" s="134"/>
      <c r="AA8" s="134"/>
      <c r="AB8" s="134"/>
      <c r="AC8" s="134"/>
      <c r="AD8" s="134"/>
      <c r="AE8" s="134"/>
      <c r="AF8" s="138" t="s">
        <v>288</v>
      </c>
      <c r="AH8" s="139">
        <f>IFERROR(Y8/Y7,0)</f>
        <v>0.76</v>
      </c>
      <c r="AI8" s="133"/>
      <c r="AJ8" s="124">
        <f>Matriz!AJ8</f>
        <v>20</v>
      </c>
      <c r="AK8" s="125">
        <f t="shared" si="0"/>
        <v>49</v>
      </c>
      <c r="AL8" s="126">
        <f t="shared" si="1"/>
        <v>0.37692307692307692</v>
      </c>
    </row>
    <row r="9" spans="1:38" ht="17.399999999999999">
      <c r="A9" s="271"/>
      <c r="B9" s="122">
        <f>Matriz!B9</f>
        <v>80</v>
      </c>
      <c r="C9" s="123" t="str">
        <f>Matriz!C9</f>
        <v>Interação com a comunidade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40"/>
      <c r="P9" s="140">
        <f>H7-H8</f>
        <v>76</v>
      </c>
      <c r="Q9" s="130"/>
      <c r="R9" s="130"/>
      <c r="S9" s="131"/>
      <c r="T9" s="124">
        <f>Matriz!T9</f>
        <v>38</v>
      </c>
      <c r="U9" s="14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42">
        <f>Y7-Y8</f>
        <v>66</v>
      </c>
      <c r="AG9" s="132"/>
      <c r="AH9" s="132"/>
      <c r="AI9" s="133"/>
      <c r="AJ9" s="124">
        <f>Matriz!AJ9</f>
        <v>16</v>
      </c>
      <c r="AK9" s="125">
        <f t="shared" si="0"/>
        <v>54</v>
      </c>
      <c r="AL9" s="126">
        <f t="shared" si="1"/>
        <v>0.41538461538461541</v>
      </c>
    </row>
    <row r="10" spans="1:38" ht="17.399999999999999">
      <c r="A10" s="271"/>
      <c r="B10" s="122">
        <f>Matriz!B10</f>
        <v>45</v>
      </c>
      <c r="C10" s="123" t="str">
        <f>Matriz!C10</f>
        <v>Apoio financeiro - bolsas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1"/>
      <c r="T10" s="124">
        <f>Matriz!T10</f>
        <v>36</v>
      </c>
      <c r="U10" s="14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3"/>
      <c r="AJ10" s="124">
        <f>Matriz!AJ10</f>
        <v>18</v>
      </c>
      <c r="AK10" s="125">
        <f t="shared" si="0"/>
        <v>54</v>
      </c>
      <c r="AL10" s="126">
        <f t="shared" si="1"/>
        <v>0.41538461538461541</v>
      </c>
    </row>
    <row r="11" spans="1:38" ht="17.399999999999999">
      <c r="A11" s="271"/>
      <c r="B11" s="122">
        <f>Matriz!B11</f>
        <v>45</v>
      </c>
      <c r="C11" s="123" t="str">
        <f>Matriz!C11</f>
        <v>Colaboração Interdisciplinar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1"/>
      <c r="T11" s="124">
        <f>Matriz!T11</f>
        <v>35</v>
      </c>
      <c r="U11" s="141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3"/>
      <c r="AJ11" s="124">
        <f>Matriz!AJ11</f>
        <v>18</v>
      </c>
      <c r="AK11" s="125">
        <f t="shared" si="0"/>
        <v>53</v>
      </c>
      <c r="AL11" s="126">
        <f t="shared" si="1"/>
        <v>0.40769230769230769</v>
      </c>
    </row>
    <row r="12" spans="1:38" ht="39.6">
      <c r="A12" s="271"/>
      <c r="B12" s="122">
        <f>Matriz!B12</f>
        <v>80</v>
      </c>
      <c r="C12" s="123" t="str">
        <f>Matriz!C12</f>
        <v>Qualidade e adequação das dissertações ou equivalente em relação às áreas de concentração e linhas de pesquisa do programa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24">
        <f>Matriz!T12</f>
        <v>37</v>
      </c>
      <c r="U12" s="141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3"/>
      <c r="AJ12" s="124">
        <f>Matriz!AJ12</f>
        <v>16</v>
      </c>
      <c r="AK12" s="125">
        <f t="shared" si="0"/>
        <v>53</v>
      </c>
      <c r="AL12" s="126">
        <f t="shared" si="1"/>
        <v>0.40769230769230769</v>
      </c>
    </row>
    <row r="13" spans="1:38" ht="26.4">
      <c r="A13" s="271"/>
      <c r="B13" s="122">
        <f>Matriz!B13</f>
        <v>45</v>
      </c>
      <c r="C13" s="123" t="str">
        <f>Matriz!C13</f>
        <v>Qualidade e envolvimento do corpo docente em relação às atividades de formação no programa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1"/>
      <c r="T13" s="124">
        <f>Matriz!T13</f>
        <v>34</v>
      </c>
      <c r="U13" s="141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3"/>
      <c r="AJ13" s="124">
        <f>Matriz!AJ13</f>
        <v>17</v>
      </c>
      <c r="AK13" s="125">
        <f t="shared" si="0"/>
        <v>51</v>
      </c>
      <c r="AL13" s="126">
        <f t="shared" si="1"/>
        <v>0.3923076923076923</v>
      </c>
    </row>
    <row r="14" spans="1:38" ht="17.399999999999999">
      <c r="A14" s="271"/>
      <c r="B14" s="122">
        <f>Matriz!B14</f>
        <v>45</v>
      </c>
      <c r="C14" s="123" t="str">
        <f>Matriz!C14</f>
        <v>Impacto econômico, social e cultural do programa.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1"/>
      <c r="T14" s="124">
        <f>Matriz!T14</f>
        <v>36</v>
      </c>
      <c r="U14" s="141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3"/>
      <c r="AJ14" s="124">
        <f>Matriz!AJ14</f>
        <v>25</v>
      </c>
      <c r="AK14" s="125">
        <f t="shared" si="0"/>
        <v>61</v>
      </c>
      <c r="AL14" s="126">
        <f t="shared" si="1"/>
        <v>0.46923076923076923</v>
      </c>
    </row>
    <row r="15" spans="1:38" ht="18.75" customHeight="1">
      <c r="A15" s="271"/>
      <c r="B15" s="79">
        <f>Matriz!B15</f>
        <v>0</v>
      </c>
      <c r="C15" s="95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1"/>
      <c r="T15" s="124">
        <f>Matriz!T15</f>
        <v>0</v>
      </c>
      <c r="U15" s="141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3"/>
      <c r="AJ15" s="124">
        <f>Matriz!AJ15</f>
        <v>0</v>
      </c>
      <c r="AK15" s="125">
        <f t="shared" si="0"/>
        <v>0</v>
      </c>
      <c r="AL15" s="126">
        <f t="shared" si="1"/>
        <v>0</v>
      </c>
    </row>
    <row r="16" spans="1:38" ht="18.75" customHeight="1">
      <c r="A16" s="271"/>
      <c r="B16" s="79"/>
      <c r="C16" s="95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1"/>
      <c r="T16" s="124">
        <f>Matriz!T16</f>
        <v>0</v>
      </c>
      <c r="U16" s="141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3"/>
      <c r="AJ16" s="124">
        <f>Matriz!AJ16</f>
        <v>0</v>
      </c>
      <c r="AK16" s="125">
        <f t="shared" si="0"/>
        <v>0</v>
      </c>
      <c r="AL16" s="126">
        <f t="shared" si="1"/>
        <v>0</v>
      </c>
    </row>
    <row r="17" spans="1:38" ht="18.75" customHeight="1">
      <c r="A17" s="271"/>
      <c r="B17" s="79"/>
      <c r="C17" s="95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  <c r="T17" s="124">
        <f>Matriz!T17</f>
        <v>0</v>
      </c>
      <c r="U17" s="141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3"/>
      <c r="AJ17" s="124">
        <f>Matriz!AJ17</f>
        <v>0</v>
      </c>
      <c r="AK17" s="125">
        <f t="shared" si="0"/>
        <v>0</v>
      </c>
      <c r="AL17" s="126">
        <f t="shared" si="1"/>
        <v>0</v>
      </c>
    </row>
    <row r="18" spans="1:38" ht="18.75" customHeight="1">
      <c r="A18" s="271"/>
      <c r="B18" s="79"/>
      <c r="C18" s="95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1"/>
      <c r="T18" s="124">
        <f>Matriz!T18</f>
        <v>0</v>
      </c>
      <c r="U18" s="141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3"/>
      <c r="AJ18" s="124">
        <f>Matriz!AJ18</f>
        <v>0</v>
      </c>
      <c r="AK18" s="125">
        <f t="shared" si="0"/>
        <v>0</v>
      </c>
      <c r="AL18" s="126">
        <f t="shared" si="1"/>
        <v>0</v>
      </c>
    </row>
    <row r="19" spans="1:38" ht="18.75" customHeight="1">
      <c r="A19" s="271"/>
      <c r="B19" s="79"/>
      <c r="C19" s="95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1"/>
      <c r="T19" s="124">
        <f>Matriz!T19</f>
        <v>0</v>
      </c>
      <c r="U19" s="141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3"/>
      <c r="AJ19" s="124">
        <f>Matriz!AJ19</f>
        <v>0</v>
      </c>
      <c r="AK19" s="125">
        <f t="shared" si="0"/>
        <v>0</v>
      </c>
      <c r="AL19" s="126">
        <f t="shared" si="1"/>
        <v>0</v>
      </c>
    </row>
    <row r="20" spans="1:38" ht="18.75" customHeight="1">
      <c r="A20" s="272" t="s">
        <v>273</v>
      </c>
      <c r="B20" s="258"/>
      <c r="C20" s="259"/>
      <c r="D20" s="143">
        <f>Matriz!D20</f>
        <v>46</v>
      </c>
      <c r="E20" s="143">
        <f>Matriz!E20</f>
        <v>36</v>
      </c>
      <c r="F20" s="143">
        <f>Matriz!F20</f>
        <v>43</v>
      </c>
      <c r="G20" s="143">
        <f>Matriz!G20</f>
        <v>41</v>
      </c>
      <c r="H20" s="143">
        <f>Matriz!H20</f>
        <v>46</v>
      </c>
      <c r="I20" s="143">
        <f>Matriz!I20</f>
        <v>49</v>
      </c>
      <c r="J20" s="143">
        <f>Matriz!J20</f>
        <v>52</v>
      </c>
      <c r="K20" s="143">
        <f>Matriz!K20</f>
        <v>51</v>
      </c>
      <c r="L20" s="143">
        <f>Matriz!L20</f>
        <v>0</v>
      </c>
      <c r="M20" s="143">
        <f>Matriz!M20</f>
        <v>0</v>
      </c>
      <c r="N20" s="143">
        <f>Matriz!N20</f>
        <v>0</v>
      </c>
      <c r="O20" s="143">
        <f>Matriz!O20</f>
        <v>0</v>
      </c>
      <c r="P20" s="143">
        <f>Matriz!P20</f>
        <v>0</v>
      </c>
      <c r="Q20" s="143">
        <f>Matriz!Q20</f>
        <v>0</v>
      </c>
      <c r="R20" s="143">
        <f>Matriz!R20</f>
        <v>0</v>
      </c>
      <c r="S20" s="143">
        <f>Matriz!S20</f>
        <v>0</v>
      </c>
      <c r="T20" s="144">
        <f>Matriz!T20</f>
        <v>364</v>
      </c>
      <c r="U20" s="143">
        <f>Matriz!U20</f>
        <v>47</v>
      </c>
      <c r="V20" s="143">
        <f>Matriz!V20</f>
        <v>40</v>
      </c>
      <c r="W20" s="143">
        <f>Matriz!W20</f>
        <v>42</v>
      </c>
      <c r="X20" s="143">
        <f>Matriz!X20</f>
        <v>39</v>
      </c>
      <c r="Y20" s="143">
        <f>Matriz!Y20</f>
        <v>41</v>
      </c>
      <c r="Z20" s="143">
        <f>Matriz!Z20</f>
        <v>0</v>
      </c>
      <c r="AA20" s="143">
        <f>Matriz!AA20</f>
        <v>0</v>
      </c>
      <c r="AB20" s="143">
        <f>Matriz!AB20</f>
        <v>0</v>
      </c>
      <c r="AC20" s="143">
        <f>Matriz!AC20</f>
        <v>0</v>
      </c>
      <c r="AD20" s="143">
        <f>Matriz!AD20</f>
        <v>0</v>
      </c>
      <c r="AE20" s="143">
        <f>Matriz!AE20</f>
        <v>0</v>
      </c>
      <c r="AF20" s="143">
        <f>Matriz!AF20</f>
        <v>0</v>
      </c>
      <c r="AG20" s="143">
        <f>Matriz!AG20</f>
        <v>0</v>
      </c>
      <c r="AH20" s="143">
        <f>Matriz!AH20</f>
        <v>0</v>
      </c>
      <c r="AI20" s="143">
        <f>Matriz!AI20</f>
        <v>0</v>
      </c>
      <c r="AJ20" s="144">
        <f>Matriz!AJ20</f>
        <v>209</v>
      </c>
      <c r="AK20" s="294" t="s">
        <v>289</v>
      </c>
      <c r="AL20" s="295"/>
    </row>
    <row r="21" spans="1:38" ht="18.75" customHeight="1">
      <c r="A21" s="292" t="s">
        <v>290</v>
      </c>
      <c r="B21" s="258"/>
      <c r="C21" s="259"/>
      <c r="D21" s="145">
        <f t="shared" ref="D21:S21" si="2">D20/(COUNTA($C$4:$C$19)*5)</f>
        <v>0.83636363636363631</v>
      </c>
      <c r="E21" s="146">
        <f t="shared" si="2"/>
        <v>0.65454545454545454</v>
      </c>
      <c r="F21" s="146">
        <f t="shared" si="2"/>
        <v>0.78181818181818186</v>
      </c>
      <c r="G21" s="146">
        <f t="shared" si="2"/>
        <v>0.74545454545454548</v>
      </c>
      <c r="H21" s="146">
        <f t="shared" si="2"/>
        <v>0.83636363636363631</v>
      </c>
      <c r="I21" s="146">
        <f t="shared" si="2"/>
        <v>0.89090909090909087</v>
      </c>
      <c r="J21" s="146">
        <f t="shared" si="2"/>
        <v>0.94545454545454544</v>
      </c>
      <c r="K21" s="146">
        <f t="shared" si="2"/>
        <v>0.92727272727272725</v>
      </c>
      <c r="L21" s="146">
        <f t="shared" si="2"/>
        <v>0</v>
      </c>
      <c r="M21" s="146">
        <f t="shared" si="2"/>
        <v>0</v>
      </c>
      <c r="N21" s="146">
        <f t="shared" si="2"/>
        <v>0</v>
      </c>
      <c r="O21" s="146">
        <f t="shared" si="2"/>
        <v>0</v>
      </c>
      <c r="P21" s="146">
        <f t="shared" si="2"/>
        <v>0</v>
      </c>
      <c r="Q21" s="146">
        <f t="shared" si="2"/>
        <v>0</v>
      </c>
      <c r="R21" s="146">
        <f t="shared" si="2"/>
        <v>0</v>
      </c>
      <c r="S21" s="146">
        <f t="shared" si="2"/>
        <v>0</v>
      </c>
      <c r="T21" s="147"/>
      <c r="U21" s="145">
        <f t="shared" ref="U21:AI21" si="3">U20/(COUNTA($C$4:$C$19)*5)</f>
        <v>0.8545454545454545</v>
      </c>
      <c r="V21" s="146">
        <f t="shared" si="3"/>
        <v>0.72727272727272729</v>
      </c>
      <c r="W21" s="146">
        <f t="shared" si="3"/>
        <v>0.76363636363636367</v>
      </c>
      <c r="X21" s="146">
        <f t="shared" si="3"/>
        <v>0.70909090909090911</v>
      </c>
      <c r="Y21" s="146">
        <f t="shared" si="3"/>
        <v>0.74545454545454548</v>
      </c>
      <c r="Z21" s="146">
        <f t="shared" si="3"/>
        <v>0</v>
      </c>
      <c r="AA21" s="146">
        <f t="shared" si="3"/>
        <v>0</v>
      </c>
      <c r="AB21" s="146">
        <f t="shared" si="3"/>
        <v>0</v>
      </c>
      <c r="AC21" s="146">
        <f t="shared" si="3"/>
        <v>0</v>
      </c>
      <c r="AD21" s="146">
        <f t="shared" si="3"/>
        <v>0</v>
      </c>
      <c r="AE21" s="146">
        <f t="shared" si="3"/>
        <v>0</v>
      </c>
      <c r="AF21" s="146">
        <f t="shared" si="3"/>
        <v>0</v>
      </c>
      <c r="AG21" s="146">
        <f t="shared" si="3"/>
        <v>0</v>
      </c>
      <c r="AH21" s="146">
        <f t="shared" si="3"/>
        <v>0</v>
      </c>
      <c r="AI21" s="146">
        <f t="shared" si="3"/>
        <v>0</v>
      </c>
      <c r="AJ21" s="148"/>
      <c r="AK21" s="149" t="s">
        <v>291</v>
      </c>
      <c r="AL21" s="150" t="s">
        <v>292</v>
      </c>
    </row>
    <row r="22" spans="1:38" ht="21.75" customHeight="1">
      <c r="A22" s="273" t="s">
        <v>277</v>
      </c>
      <c r="B22" s="122">
        <f>Matriz!B21</f>
        <v>60</v>
      </c>
      <c r="C22" s="123" t="str">
        <f>Matriz!C21</f>
        <v>Transparência na seleção e critérios de credenciamento</v>
      </c>
      <c r="D22" s="306" t="s">
        <v>293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151">
        <f>Matriz!T21</f>
        <v>21</v>
      </c>
      <c r="U22" s="307" t="s">
        <v>294</v>
      </c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9"/>
      <c r="AJ22" s="151">
        <f>Matriz!AJ21</f>
        <v>20</v>
      </c>
      <c r="AK22" s="152">
        <f t="shared" ref="AK22:AK36" si="4">T22+AJ22</f>
        <v>41</v>
      </c>
      <c r="AL22" s="126">
        <f t="shared" ref="AL22:AL36" si="5">AK22/((COUNTIF($D$2:$S$2,"&gt;-1")*5)+(COUNTIF($U$2:$AI$2,"&gt;-1")*5))</f>
        <v>0.31538461538461537</v>
      </c>
    </row>
    <row r="23" spans="1:38" ht="21.75" customHeight="1">
      <c r="A23" s="271"/>
      <c r="B23" s="122">
        <f>Matriz!B22</f>
        <v>80</v>
      </c>
      <c r="C23" s="123" t="str">
        <f>Matriz!C22</f>
        <v>Implementação de políticas de cotas e ações afirmativas</v>
      </c>
      <c r="D23" s="308" t="s">
        <v>295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153">
        <f>Matriz!T22</f>
        <v>26</v>
      </c>
      <c r="U23" s="308" t="s">
        <v>296</v>
      </c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9"/>
      <c r="AJ23" s="153">
        <f>Matriz!AJ22</f>
        <v>16</v>
      </c>
      <c r="AK23" s="152">
        <f t="shared" si="4"/>
        <v>42</v>
      </c>
      <c r="AL23" s="126">
        <f t="shared" si="5"/>
        <v>0.32307692307692309</v>
      </c>
    </row>
    <row r="24" spans="1:38" ht="21.75" customHeight="1">
      <c r="A24" s="271"/>
      <c r="B24" s="122">
        <f>Matriz!B23</f>
        <v>60</v>
      </c>
      <c r="C24" s="123" t="str">
        <f>Matriz!C23</f>
        <v>Produção científica atualizada</v>
      </c>
      <c r="D24" s="309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153">
        <f>Matriz!T23</f>
        <v>32</v>
      </c>
      <c r="U24" s="309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250"/>
      <c r="AJ24" s="153">
        <f>Matriz!AJ23</f>
        <v>25</v>
      </c>
      <c r="AK24" s="152">
        <f t="shared" si="4"/>
        <v>57</v>
      </c>
      <c r="AL24" s="126">
        <f t="shared" si="5"/>
        <v>0.43846153846153846</v>
      </c>
    </row>
    <row r="25" spans="1:38" ht="21.75" customHeight="1">
      <c r="A25" s="271"/>
      <c r="B25" s="122">
        <f>Matriz!B24</f>
        <v>45</v>
      </c>
      <c r="C25" s="123" t="str">
        <f>Matriz!C24</f>
        <v>Traduação completa do site</v>
      </c>
      <c r="D25" s="291" t="s">
        <v>286</v>
      </c>
      <c r="E25" s="242"/>
      <c r="F25" s="242"/>
      <c r="G25" s="242"/>
      <c r="H25" s="154">
        <f>COUNTIF(Matriz!D21:S35,"&gt;-1")*5</f>
        <v>480</v>
      </c>
      <c r="I25" s="154"/>
      <c r="J25" s="154"/>
      <c r="K25" s="154"/>
      <c r="L25" s="154"/>
      <c r="M25" s="154"/>
      <c r="N25" s="154"/>
      <c r="O25" s="155"/>
      <c r="P25" s="155"/>
      <c r="Q25" s="155"/>
      <c r="R25" s="132"/>
      <c r="S25" s="156"/>
      <c r="T25" s="153">
        <f>Matriz!T24</f>
        <v>29</v>
      </c>
      <c r="U25" s="291" t="s">
        <v>286</v>
      </c>
      <c r="V25" s="242"/>
      <c r="W25" s="242"/>
      <c r="X25" s="242"/>
      <c r="Y25" s="154">
        <f>COUNTIF(Matriz!U21:AI35,"&gt;-1")*5</f>
        <v>300</v>
      </c>
      <c r="Z25" s="154"/>
      <c r="AA25" s="154"/>
      <c r="AB25" s="154"/>
      <c r="AC25" s="154"/>
      <c r="AD25" s="154"/>
      <c r="AE25" s="154"/>
      <c r="AF25" s="155"/>
      <c r="AG25" s="155"/>
      <c r="AH25" s="132"/>
      <c r="AI25" s="133"/>
      <c r="AJ25" s="153">
        <f>Matriz!AJ24</f>
        <v>18</v>
      </c>
      <c r="AK25" s="152">
        <f t="shared" si="4"/>
        <v>47</v>
      </c>
      <c r="AL25" s="126">
        <f t="shared" si="5"/>
        <v>0.36153846153846153</v>
      </c>
    </row>
    <row r="26" spans="1:38" ht="21.75" customHeight="1">
      <c r="A26" s="271"/>
      <c r="B26" s="122">
        <f>Matriz!B25</f>
        <v>60</v>
      </c>
      <c r="C26" s="123" t="str">
        <f>Matriz!C25</f>
        <v>Criérios e politicas de afastamento para pós-doutorado</v>
      </c>
      <c r="D26" s="291" t="s">
        <v>287</v>
      </c>
      <c r="E26" s="242"/>
      <c r="F26" s="242"/>
      <c r="G26" s="242"/>
      <c r="H26" s="154">
        <f>T37</f>
        <v>375</v>
      </c>
      <c r="I26" s="154"/>
      <c r="J26" s="154"/>
      <c r="K26" s="154"/>
      <c r="L26" s="154"/>
      <c r="M26" s="154"/>
      <c r="N26" s="154"/>
      <c r="O26" s="157"/>
      <c r="P26" s="138" t="s">
        <v>288</v>
      </c>
      <c r="Q26" s="138"/>
      <c r="R26" s="158">
        <f>IFERROR(H26/H25,0)</f>
        <v>0.78125</v>
      </c>
      <c r="S26" s="156"/>
      <c r="T26" s="153">
        <f>Matriz!T25</f>
        <v>29</v>
      </c>
      <c r="U26" s="291" t="s">
        <v>287</v>
      </c>
      <c r="V26" s="242"/>
      <c r="W26" s="242"/>
      <c r="X26" s="242"/>
      <c r="Y26" s="154">
        <f>AJ37</f>
        <v>253</v>
      </c>
      <c r="Z26" s="154"/>
      <c r="AA26" s="154"/>
      <c r="AB26" s="154"/>
      <c r="AC26" s="154"/>
      <c r="AD26" s="154"/>
      <c r="AE26" s="154"/>
      <c r="AF26" s="138" t="s">
        <v>288</v>
      </c>
      <c r="AG26" s="138"/>
      <c r="AH26" s="159">
        <f>IFERROR(Y26/Y25,0)</f>
        <v>0.84333333333333338</v>
      </c>
      <c r="AI26" s="133"/>
      <c r="AJ26" s="153">
        <f>Matriz!AJ25</f>
        <v>16</v>
      </c>
      <c r="AK26" s="152">
        <f t="shared" si="4"/>
        <v>45</v>
      </c>
      <c r="AL26" s="126">
        <f t="shared" si="5"/>
        <v>0.34615384615384615</v>
      </c>
    </row>
    <row r="27" spans="1:38" ht="21.75" customHeight="1">
      <c r="A27" s="271"/>
      <c r="B27" s="122">
        <f>Matriz!B26</f>
        <v>60</v>
      </c>
      <c r="C27" s="123" t="str">
        <f>Matriz!C26</f>
        <v xml:space="preserve">Programa, planejamento estratégico e autoavaliação </v>
      </c>
      <c r="D27" s="160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42"/>
      <c r="P27" s="142">
        <f>H25-H26</f>
        <v>105</v>
      </c>
      <c r="Q27" s="132"/>
      <c r="R27" s="132"/>
      <c r="S27" s="156"/>
      <c r="T27" s="153">
        <f>Matriz!T26</f>
        <v>36</v>
      </c>
      <c r="U27" s="141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42">
        <f>Y25-Y26</f>
        <v>47</v>
      </c>
      <c r="AG27" s="132"/>
      <c r="AH27" s="132"/>
      <c r="AI27" s="133"/>
      <c r="AJ27" s="153">
        <f>Matriz!AJ26</f>
        <v>18</v>
      </c>
      <c r="AK27" s="152">
        <f t="shared" si="4"/>
        <v>54</v>
      </c>
      <c r="AL27" s="126">
        <f t="shared" si="5"/>
        <v>0.41538461538461541</v>
      </c>
    </row>
    <row r="28" spans="1:38" ht="21.75" customHeight="1">
      <c r="A28" s="271"/>
      <c r="B28" s="122">
        <f>Matriz!B27</f>
        <v>75</v>
      </c>
      <c r="C28" s="123" t="str">
        <f>Matriz!C27</f>
        <v>Qualidade da produação intelectual de discentes e egressos</v>
      </c>
      <c r="D28" s="160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56"/>
      <c r="T28" s="153">
        <f>Matriz!T27</f>
        <v>33</v>
      </c>
      <c r="U28" s="141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3"/>
      <c r="AJ28" s="153">
        <f>Matriz!AJ27</f>
        <v>22</v>
      </c>
      <c r="AK28" s="152">
        <f t="shared" si="4"/>
        <v>55</v>
      </c>
      <c r="AL28" s="126">
        <f t="shared" si="5"/>
        <v>0.42307692307692307</v>
      </c>
    </row>
    <row r="29" spans="1:38" ht="21.75" customHeight="1">
      <c r="A29" s="271"/>
      <c r="B29" s="122">
        <f>Matriz!B28</f>
        <v>80</v>
      </c>
      <c r="C29" s="123" t="str">
        <f>Matriz!C28</f>
        <v>Destino, atuação, avaliação e acompanhamento de egressos</v>
      </c>
      <c r="D29" s="160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56"/>
      <c r="T29" s="153">
        <f>Matriz!T28</f>
        <v>33</v>
      </c>
      <c r="U29" s="141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3"/>
      <c r="AJ29" s="153">
        <f>Matriz!AJ28</f>
        <v>21</v>
      </c>
      <c r="AK29" s="152">
        <f t="shared" si="4"/>
        <v>54</v>
      </c>
      <c r="AL29" s="126">
        <f t="shared" si="5"/>
        <v>0.41538461538461541</v>
      </c>
    </row>
    <row r="30" spans="1:38" ht="26.4">
      <c r="A30" s="271"/>
      <c r="B30" s="122">
        <f>Matriz!B29</f>
        <v>75</v>
      </c>
      <c r="C30" s="123" t="str">
        <f>Matriz!C29</f>
        <v>Internacionalização, inserção (local, regional e nacional) e visibilidade do programa</v>
      </c>
      <c r="D30" s="160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56"/>
      <c r="T30" s="153">
        <f>Matriz!T29</f>
        <v>34</v>
      </c>
      <c r="U30" s="141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3"/>
      <c r="AJ30" s="153">
        <f>Matriz!AJ29</f>
        <v>24</v>
      </c>
      <c r="AK30" s="152">
        <f t="shared" si="4"/>
        <v>58</v>
      </c>
      <c r="AL30" s="126">
        <f t="shared" si="5"/>
        <v>0.44615384615384618</v>
      </c>
    </row>
    <row r="31" spans="1:38" ht="21.75" customHeight="1">
      <c r="A31" s="271"/>
      <c r="B31" s="122">
        <f>Matriz!B30</f>
        <v>125</v>
      </c>
      <c r="C31" s="123" t="str">
        <f>Matriz!C30</f>
        <v>Número reduzido de servidores docentes</v>
      </c>
      <c r="D31" s="160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56"/>
      <c r="T31" s="153">
        <f>Matriz!T30</f>
        <v>29</v>
      </c>
      <c r="U31" s="141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3"/>
      <c r="AJ31" s="153">
        <f>Matriz!AJ30</f>
        <v>25</v>
      </c>
      <c r="AK31" s="152">
        <f t="shared" si="4"/>
        <v>54</v>
      </c>
      <c r="AL31" s="126">
        <f t="shared" si="5"/>
        <v>0.41538461538461541</v>
      </c>
    </row>
    <row r="32" spans="1:38" ht="21.75" customHeight="1">
      <c r="A32" s="271"/>
      <c r="B32" s="122">
        <f>Matriz!B31</f>
        <v>60</v>
      </c>
      <c r="C32" s="123" t="str">
        <f>Matriz!C31</f>
        <v xml:space="preserve">Número baixo de citação de publicações	</v>
      </c>
      <c r="D32" s="160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56"/>
      <c r="T32" s="153">
        <f>Matriz!T31</f>
        <v>34</v>
      </c>
      <c r="U32" s="141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3"/>
      <c r="AJ32" s="153">
        <f>Matriz!AJ31</f>
        <v>23</v>
      </c>
      <c r="AK32" s="152">
        <f t="shared" si="4"/>
        <v>57</v>
      </c>
      <c r="AL32" s="126">
        <f t="shared" si="5"/>
        <v>0.43846153846153846</v>
      </c>
    </row>
    <row r="33" spans="1:38" ht="21.75" customHeight="1">
      <c r="A33" s="271"/>
      <c r="B33" s="122">
        <f>Matriz!B33</f>
        <v>0</v>
      </c>
      <c r="C33" s="109"/>
      <c r="D33" s="160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56"/>
      <c r="T33" s="153">
        <f>Matriz!T32</f>
        <v>39</v>
      </c>
      <c r="U33" s="141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3"/>
      <c r="AJ33" s="153">
        <f>Matriz!AJ32</f>
        <v>25</v>
      </c>
      <c r="AK33" s="152">
        <f t="shared" si="4"/>
        <v>64</v>
      </c>
      <c r="AL33" s="126">
        <f t="shared" si="5"/>
        <v>0.49230769230769234</v>
      </c>
    </row>
    <row r="34" spans="1:38" ht="21.75" customHeight="1">
      <c r="A34" s="271"/>
      <c r="B34" s="122">
        <f>Matriz!B34</f>
        <v>0</v>
      </c>
      <c r="C34" s="109"/>
      <c r="D34" s="160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56"/>
      <c r="T34" s="153">
        <f>Matriz!T33</f>
        <v>0</v>
      </c>
      <c r="U34" s="141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3"/>
      <c r="AJ34" s="153">
        <f>Matriz!AJ33</f>
        <v>0</v>
      </c>
      <c r="AK34" s="152">
        <f t="shared" si="4"/>
        <v>0</v>
      </c>
      <c r="AL34" s="126">
        <f t="shared" si="5"/>
        <v>0</v>
      </c>
    </row>
    <row r="35" spans="1:38" ht="21.75" customHeight="1">
      <c r="A35" s="271"/>
      <c r="B35" s="108"/>
      <c r="C35" s="109"/>
      <c r="D35" s="160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56"/>
      <c r="T35" s="153">
        <f>Matriz!T34</f>
        <v>0</v>
      </c>
      <c r="U35" s="141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3"/>
      <c r="AJ35" s="153">
        <f>Matriz!AJ34</f>
        <v>0</v>
      </c>
      <c r="AK35" s="152">
        <f t="shared" si="4"/>
        <v>0</v>
      </c>
      <c r="AL35" s="126">
        <f t="shared" si="5"/>
        <v>0</v>
      </c>
    </row>
    <row r="36" spans="1:38" ht="21.75" customHeight="1">
      <c r="A36" s="274"/>
      <c r="B36" s="110"/>
      <c r="C36" s="111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3"/>
      <c r="T36" s="132">
        <f>Matriz!T35</f>
        <v>0</v>
      </c>
      <c r="U36" s="141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3"/>
      <c r="AJ36" s="161">
        <f>Matriz!AJ35</f>
        <v>0</v>
      </c>
      <c r="AK36" s="162">
        <f t="shared" si="4"/>
        <v>0</v>
      </c>
      <c r="AL36" s="163">
        <f t="shared" si="5"/>
        <v>0</v>
      </c>
    </row>
    <row r="37" spans="1:38" ht="13.2">
      <c r="A37" s="275" t="s">
        <v>297</v>
      </c>
      <c r="B37" s="237"/>
      <c r="C37" s="276"/>
      <c r="D37" s="164">
        <f>Matriz!D36</f>
        <v>46</v>
      </c>
      <c r="E37" s="164">
        <f>Matriz!E36</f>
        <v>37</v>
      </c>
      <c r="F37" s="164">
        <f>Matriz!F36</f>
        <v>48</v>
      </c>
      <c r="G37" s="164">
        <f>Matriz!G36</f>
        <v>50</v>
      </c>
      <c r="H37" s="164">
        <f>Matriz!H36</f>
        <v>50</v>
      </c>
      <c r="I37" s="164">
        <f>Matriz!I36</f>
        <v>51</v>
      </c>
      <c r="J37" s="164">
        <f>Matriz!J36</f>
        <v>53</v>
      </c>
      <c r="K37" s="164">
        <f>Matriz!K36</f>
        <v>5</v>
      </c>
      <c r="L37" s="164">
        <f>Matriz!L36</f>
        <v>0</v>
      </c>
      <c r="M37" s="164">
        <f>Matriz!M36</f>
        <v>0</v>
      </c>
      <c r="N37" s="164">
        <f>Matriz!N36</f>
        <v>0</v>
      </c>
      <c r="O37" s="164">
        <f>Matriz!O36</f>
        <v>0</v>
      </c>
      <c r="P37" s="164">
        <f>Matriz!P36</f>
        <v>0</v>
      </c>
      <c r="Q37" s="164">
        <f>Matriz!Q36</f>
        <v>0</v>
      </c>
      <c r="R37" s="164">
        <f>Matriz!R36</f>
        <v>0</v>
      </c>
      <c r="S37" s="164">
        <f>Matriz!S36</f>
        <v>0</v>
      </c>
      <c r="T37" s="165">
        <f>Matriz!T36</f>
        <v>375</v>
      </c>
      <c r="U37" s="164">
        <f>Matriz!U36</f>
        <v>46</v>
      </c>
      <c r="V37" s="164">
        <f>Matriz!V36</f>
        <v>50</v>
      </c>
      <c r="W37" s="164">
        <f>Matriz!W36</f>
        <v>53</v>
      </c>
      <c r="X37" s="164">
        <f>Matriz!X36</f>
        <v>53</v>
      </c>
      <c r="Y37" s="164">
        <f>Matriz!Y36</f>
        <v>51</v>
      </c>
      <c r="Z37" s="164">
        <f>Matriz!Z36</f>
        <v>0</v>
      </c>
      <c r="AA37" s="164">
        <f>Matriz!AA36</f>
        <v>0</v>
      </c>
      <c r="AB37" s="164">
        <f>Matriz!AB36</f>
        <v>0</v>
      </c>
      <c r="AC37" s="164">
        <f>Matriz!AC36</f>
        <v>0</v>
      </c>
      <c r="AD37" s="164">
        <f>Matriz!AD36</f>
        <v>0</v>
      </c>
      <c r="AE37" s="164">
        <f>Matriz!AE36</f>
        <v>0</v>
      </c>
      <c r="AF37" s="164">
        <f>Matriz!AF36</f>
        <v>0</v>
      </c>
      <c r="AG37" s="164">
        <f>Matriz!AG36</f>
        <v>0</v>
      </c>
      <c r="AH37" s="164">
        <f>Matriz!AH36</f>
        <v>0</v>
      </c>
      <c r="AI37" s="164">
        <f>Matriz!AI36</f>
        <v>0</v>
      </c>
      <c r="AJ37" s="165">
        <f>Matriz!AJ36</f>
        <v>253</v>
      </c>
      <c r="AK37" s="166"/>
    </row>
    <row r="38" spans="1:38" ht="27.6" customHeight="1">
      <c r="A38" s="277" t="s">
        <v>298</v>
      </c>
      <c r="B38" s="278"/>
      <c r="C38" s="279"/>
      <c r="D38" s="167">
        <f t="shared" ref="D38:S38" si="6">D37/(COUNTA($C$22:$C$36)*5)</f>
        <v>0.83636363636363631</v>
      </c>
      <c r="E38" s="168">
        <f t="shared" si="6"/>
        <v>0.67272727272727273</v>
      </c>
      <c r="F38" s="168">
        <f t="shared" si="6"/>
        <v>0.87272727272727268</v>
      </c>
      <c r="G38" s="168">
        <f t="shared" si="6"/>
        <v>0.90909090909090906</v>
      </c>
      <c r="H38" s="168">
        <f t="shared" si="6"/>
        <v>0.90909090909090906</v>
      </c>
      <c r="I38" s="168">
        <f t="shared" si="6"/>
        <v>0.92727272727272725</v>
      </c>
      <c r="J38" s="168">
        <f t="shared" si="6"/>
        <v>0.96363636363636362</v>
      </c>
      <c r="K38" s="168">
        <f t="shared" si="6"/>
        <v>9.0909090909090912E-2</v>
      </c>
      <c r="L38" s="168">
        <f t="shared" si="6"/>
        <v>0</v>
      </c>
      <c r="M38" s="168">
        <f t="shared" si="6"/>
        <v>0</v>
      </c>
      <c r="N38" s="168">
        <f t="shared" si="6"/>
        <v>0</v>
      </c>
      <c r="O38" s="168">
        <f t="shared" si="6"/>
        <v>0</v>
      </c>
      <c r="P38" s="168">
        <f t="shared" si="6"/>
        <v>0</v>
      </c>
      <c r="Q38" s="168">
        <f t="shared" si="6"/>
        <v>0</v>
      </c>
      <c r="R38" s="168">
        <f t="shared" si="6"/>
        <v>0</v>
      </c>
      <c r="S38" s="168">
        <f t="shared" si="6"/>
        <v>0</v>
      </c>
      <c r="T38" s="169"/>
      <c r="U38" s="170">
        <f t="shared" ref="U38:AI38" si="7">U37/(COUNTA($C$22:$C$36)*5)</f>
        <v>0.83636363636363631</v>
      </c>
      <c r="V38" s="171">
        <f t="shared" si="7"/>
        <v>0.90909090909090906</v>
      </c>
      <c r="W38" s="171">
        <f t="shared" si="7"/>
        <v>0.96363636363636362</v>
      </c>
      <c r="X38" s="171">
        <f t="shared" si="7"/>
        <v>0.96363636363636362</v>
      </c>
      <c r="Y38" s="171">
        <f t="shared" si="7"/>
        <v>0.92727272727272725</v>
      </c>
      <c r="Z38" s="171">
        <f t="shared" si="7"/>
        <v>0</v>
      </c>
      <c r="AA38" s="171">
        <f t="shared" si="7"/>
        <v>0</v>
      </c>
      <c r="AB38" s="171">
        <f t="shared" si="7"/>
        <v>0</v>
      </c>
      <c r="AC38" s="171">
        <f t="shared" si="7"/>
        <v>0</v>
      </c>
      <c r="AD38" s="171">
        <f t="shared" si="7"/>
        <v>0</v>
      </c>
      <c r="AE38" s="171">
        <f t="shared" si="7"/>
        <v>0</v>
      </c>
      <c r="AF38" s="171">
        <f t="shared" si="7"/>
        <v>0</v>
      </c>
      <c r="AG38" s="171">
        <f t="shared" si="7"/>
        <v>0</v>
      </c>
      <c r="AH38" s="171">
        <f t="shared" si="7"/>
        <v>0</v>
      </c>
      <c r="AI38" s="171">
        <f t="shared" si="7"/>
        <v>0</v>
      </c>
      <c r="AJ38" s="172"/>
    </row>
    <row r="39" spans="1:38" ht="13.2">
      <c r="A39" s="280" t="s">
        <v>299</v>
      </c>
      <c r="B39" s="261"/>
      <c r="C39" s="262"/>
      <c r="D39" s="173">
        <f t="shared" ref="D39:S39" si="8">D21-D38</f>
        <v>0</v>
      </c>
      <c r="E39" s="173">
        <f t="shared" si="8"/>
        <v>-1.8181818181818188E-2</v>
      </c>
      <c r="F39" s="173">
        <f t="shared" si="8"/>
        <v>-9.0909090909090828E-2</v>
      </c>
      <c r="G39" s="173">
        <f t="shared" si="8"/>
        <v>-0.16363636363636358</v>
      </c>
      <c r="H39" s="173">
        <f t="shared" si="8"/>
        <v>-7.2727272727272751E-2</v>
      </c>
      <c r="I39" s="173">
        <f t="shared" si="8"/>
        <v>-3.6363636363636376E-2</v>
      </c>
      <c r="J39" s="173">
        <f t="shared" si="8"/>
        <v>-1.8181818181818188E-2</v>
      </c>
      <c r="K39" s="173">
        <f t="shared" si="8"/>
        <v>0.83636363636363631</v>
      </c>
      <c r="L39" s="173">
        <f t="shared" si="8"/>
        <v>0</v>
      </c>
      <c r="M39" s="173">
        <f t="shared" si="8"/>
        <v>0</v>
      </c>
      <c r="N39" s="173">
        <f t="shared" si="8"/>
        <v>0</v>
      </c>
      <c r="O39" s="173">
        <f t="shared" si="8"/>
        <v>0</v>
      </c>
      <c r="P39" s="173">
        <f t="shared" si="8"/>
        <v>0</v>
      </c>
      <c r="Q39" s="173">
        <f t="shared" si="8"/>
        <v>0</v>
      </c>
      <c r="R39" s="173">
        <f t="shared" si="8"/>
        <v>0</v>
      </c>
      <c r="S39" s="173">
        <f t="shared" si="8"/>
        <v>0</v>
      </c>
      <c r="T39" s="174"/>
      <c r="U39" s="175">
        <f t="shared" ref="U39:AI39" si="9">U21-U38</f>
        <v>1.8181818181818188E-2</v>
      </c>
      <c r="V39" s="173">
        <f t="shared" si="9"/>
        <v>-0.18181818181818177</v>
      </c>
      <c r="W39" s="173">
        <f t="shared" si="9"/>
        <v>-0.19999999999999996</v>
      </c>
      <c r="X39" s="173">
        <f t="shared" si="9"/>
        <v>-0.25454545454545452</v>
      </c>
      <c r="Y39" s="173">
        <f t="shared" si="9"/>
        <v>-0.18181818181818177</v>
      </c>
      <c r="Z39" s="173">
        <f t="shared" si="9"/>
        <v>0</v>
      </c>
      <c r="AA39" s="173">
        <f t="shared" si="9"/>
        <v>0</v>
      </c>
      <c r="AB39" s="173">
        <f t="shared" si="9"/>
        <v>0</v>
      </c>
      <c r="AC39" s="173">
        <f t="shared" si="9"/>
        <v>0</v>
      </c>
      <c r="AD39" s="173">
        <f t="shared" si="9"/>
        <v>0</v>
      </c>
      <c r="AE39" s="173">
        <f t="shared" si="9"/>
        <v>0</v>
      </c>
      <c r="AF39" s="173">
        <f t="shared" si="9"/>
        <v>0</v>
      </c>
      <c r="AG39" s="173">
        <f t="shared" si="9"/>
        <v>0</v>
      </c>
      <c r="AH39" s="173">
        <f t="shared" si="9"/>
        <v>0</v>
      </c>
      <c r="AI39" s="173">
        <f t="shared" si="9"/>
        <v>0</v>
      </c>
      <c r="AJ39" s="61"/>
    </row>
    <row r="40" spans="1:38" ht="13.2">
      <c r="A40" s="281"/>
      <c r="B40" s="282"/>
      <c r="C40" s="283"/>
      <c r="D40" s="304" t="s">
        <v>300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177"/>
      <c r="U40" s="305" t="s">
        <v>301</v>
      </c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176"/>
    </row>
  </sheetData>
  <mergeCells count="34">
    <mergeCell ref="U26:X26"/>
    <mergeCell ref="D40:S40"/>
    <mergeCell ref="U40:AI40"/>
    <mergeCell ref="U8:X8"/>
    <mergeCell ref="AK20:AL20"/>
    <mergeCell ref="D22:S22"/>
    <mergeCell ref="U22:AI22"/>
    <mergeCell ref="D23:S24"/>
    <mergeCell ref="U23:AI24"/>
    <mergeCell ref="U25:X25"/>
    <mergeCell ref="U4:AI4"/>
    <mergeCell ref="D5:S6"/>
    <mergeCell ref="U5:AI6"/>
    <mergeCell ref="D7:G7"/>
    <mergeCell ref="U7:X7"/>
    <mergeCell ref="U1:AI1"/>
    <mergeCell ref="AJ1:AJ3"/>
    <mergeCell ref="AK1:AL1"/>
    <mergeCell ref="AK2:AK3"/>
    <mergeCell ref="AL2:AL3"/>
    <mergeCell ref="A37:C37"/>
    <mergeCell ref="A38:C38"/>
    <mergeCell ref="A39:C40"/>
    <mergeCell ref="D1:S1"/>
    <mergeCell ref="T1:T3"/>
    <mergeCell ref="D4:S4"/>
    <mergeCell ref="D8:G8"/>
    <mergeCell ref="D25:G25"/>
    <mergeCell ref="D26:G26"/>
    <mergeCell ref="A1:C2"/>
    <mergeCell ref="A4:A19"/>
    <mergeCell ref="A20:C20"/>
    <mergeCell ref="A21:C21"/>
    <mergeCell ref="A22:A36"/>
  </mergeCells>
  <conditionalFormatting sqref="Q7 AF7:AG7 U7:AE8 D7:P19 R7:S19 AH8 Q9:Q19">
    <cfRule type="cellIs" dxfId="10" priority="1" operator="equal">
      <formula>3</formula>
    </cfRule>
    <cfRule type="cellIs" dxfId="9" priority="2" operator="equal">
      <formula>4</formula>
    </cfRule>
    <cfRule type="cellIs" dxfId="8" priority="3" operator="equal">
      <formula>5</formula>
    </cfRule>
  </conditionalFormatting>
  <conditionalFormatting sqref="AF7:AG7 U7:AE19 AH7:AI19 AF9:AG19 O25:Q25 AF25:AG25 U25:AE26 D25:N36 R25:S36 AH26 O27:Q36">
    <cfRule type="cellIs" dxfId="7" priority="4" operator="equal">
      <formula>3</formula>
    </cfRule>
    <cfRule type="cellIs" dxfId="6" priority="5" operator="equal">
      <formula>4</formula>
    </cfRule>
    <cfRule type="cellIs" dxfId="5" priority="6" operator="equal">
      <formula>5</formula>
    </cfRule>
  </conditionalFormatting>
  <conditionalFormatting sqref="AF25:AG25 U25:AE36 AH25:AI36 AF27:AG36">
    <cfRule type="cellIs" dxfId="4" priority="7" operator="equal">
      <formula>3</formula>
    </cfRule>
    <cfRule type="cellIs" dxfId="3" priority="8" operator="equal">
      <formula>4</formula>
    </cfRule>
    <cfRule type="cellIs" dxfId="2" priority="9" operator="equal">
      <formula>5</formula>
    </cfRule>
  </conditionalFormatting>
  <conditionalFormatting sqref="AL4:AL19">
    <cfRule type="expression" dxfId="1" priority="11">
      <formula>AL4&gt;49%</formula>
    </cfRule>
  </conditionalFormatting>
  <conditionalFormatting sqref="AL22:AL36">
    <cfRule type="expression" dxfId="0" priority="10">
      <formula>AL22&gt;49%</formula>
    </cfRule>
  </conditionalFormatting>
  <printOptions horizontalCentered="1" verticalCentered="1" gridLines="1"/>
  <pageMargins left="0" right="0" top="0" bottom="0" header="0" footer="0"/>
  <pageSetup paperSize="9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Cenário</vt:lpstr>
      <vt:lpstr>Alinhamento PRPG</vt:lpstr>
      <vt:lpstr>Alinhamento UA</vt:lpstr>
      <vt:lpstr>Oportunidades</vt:lpstr>
      <vt:lpstr>Ameaças</vt:lpstr>
      <vt:lpstr>Forças</vt:lpstr>
      <vt:lpstr>Fraquezas</vt:lpstr>
      <vt:lpstr>Matriz</vt:lpstr>
      <vt:lpstr>Matriz Densidade</vt:lpstr>
      <vt:lpstr>Posicionamento Estratégico</vt:lpstr>
      <vt:lpstr>Dimensões e grupos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V. Almeida</dc:creator>
  <cp:lastModifiedBy>Patricia Almeida</cp:lastModifiedBy>
  <dcterms:created xsi:type="dcterms:W3CDTF">2023-09-22T22:45:40Z</dcterms:created>
  <dcterms:modified xsi:type="dcterms:W3CDTF">2023-09-27T17:26:25Z</dcterms:modified>
</cp:coreProperties>
</file>