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filterPrivacy="1"/>
  <xr:revisionPtr revIDLastSave="0" documentId="13_ncr:1_{1D11E9A8-EC23-B849-9CFE-DADFDA2429EA}" xr6:coauthVersionLast="47" xr6:coauthVersionMax="47" xr10:uidLastSave="{00000000-0000-0000-0000-000000000000}"/>
  <bookViews>
    <workbookView showSheetTabs="0" xWindow="0" yWindow="500" windowWidth="28800" windowHeight="16000" xr2:uid="{00000000-000D-0000-FFFF-FFFF00000000}"/>
  </bookViews>
  <sheets>
    <sheet name="SWOT_PPGMA" sheetId="12" r:id="rId1"/>
    <sheet name="Cenário" sheetId="1" r:id="rId2"/>
    <sheet name="Alinhamento PRPG" sheetId="2" r:id="rId3"/>
    <sheet name="Alinhamento UA" sheetId="3" r:id="rId4"/>
    <sheet name="Oportunidades" sheetId="4" r:id="rId5"/>
    <sheet name="Ameaças" sheetId="5" r:id="rId6"/>
    <sheet name="Forças" sheetId="6" r:id="rId7"/>
    <sheet name="Fraquezas" sheetId="7" r:id="rId8"/>
    <sheet name="Matriz" sheetId="8" r:id="rId9"/>
    <sheet name="Matriz Densidade" sheetId="9" r:id="rId10"/>
    <sheet name="Posicionamento Estratégico" sheetId="10" r:id="rId11"/>
    <sheet name="Dimensões e grupos" sheetId="11" r:id="rId12"/>
  </sheets>
  <definedNames>
    <definedName name="_xlnm._FilterDatabase" localSheetId="5" hidden="1">Ameaças!$A$1:$E$17</definedName>
    <definedName name="_xlnm._FilterDatabase" localSheetId="6" hidden="1">Forças!$A$1:$E$16</definedName>
    <definedName name="_xlnm._FilterDatabase" localSheetId="7" hidden="1">Fraquezas!$A$1:$E$16</definedName>
    <definedName name="_xlnm._FilterDatabase" localSheetId="4" hidden="1">Oportunidades!$A$1:$E$18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9" l="1"/>
  <c r="AC2" i="8"/>
  <c r="AB2" i="9" s="1"/>
  <c r="C6" i="8"/>
  <c r="C5" i="8"/>
  <c r="C5" i="9" s="1"/>
  <c r="C6" i="9"/>
  <c r="C7" i="8"/>
  <c r="C8" i="8"/>
  <c r="C9" i="8"/>
  <c r="C10" i="8"/>
  <c r="C11" i="8"/>
  <c r="C12" i="8"/>
  <c r="C13" i="8"/>
  <c r="C13" i="9" s="1"/>
  <c r="C14" i="8"/>
  <c r="C14" i="9" s="1"/>
  <c r="C15" i="8"/>
  <c r="C16" i="8"/>
  <c r="C17" i="8"/>
  <c r="C18" i="8"/>
  <c r="C18" i="9" s="1"/>
  <c r="C19" i="8"/>
  <c r="C19" i="9" s="1"/>
  <c r="C22" i="8"/>
  <c r="C23" i="8"/>
  <c r="C24" i="8"/>
  <c r="C25" i="8"/>
  <c r="C26" i="8"/>
  <c r="C27" i="9" s="1"/>
  <c r="C27" i="8"/>
  <c r="C28" i="9" s="1"/>
  <c r="C28" i="8"/>
  <c r="C29" i="9" s="1"/>
  <c r="C29" i="8"/>
  <c r="C30" i="8"/>
  <c r="C31" i="8"/>
  <c r="C32" i="8"/>
  <c r="C33" i="8"/>
  <c r="C34" i="9" s="1"/>
  <c r="C34" i="8"/>
  <c r="C35" i="9" s="1"/>
  <c r="C35" i="8"/>
  <c r="C21" i="8"/>
  <c r="C22" i="9" s="1"/>
  <c r="C8" i="9"/>
  <c r="C9" i="9"/>
  <c r="C11" i="9"/>
  <c r="C16" i="9"/>
  <c r="C17" i="9"/>
  <c r="C4" i="8"/>
  <c r="E17" i="6"/>
  <c r="K37" i="9"/>
  <c r="B34" i="9"/>
  <c r="C33" i="9"/>
  <c r="B33" i="9"/>
  <c r="C32" i="9"/>
  <c r="B32" i="9"/>
  <c r="C31" i="9"/>
  <c r="B31" i="9"/>
  <c r="C30" i="9"/>
  <c r="B30" i="9"/>
  <c r="B29" i="9"/>
  <c r="B28" i="9"/>
  <c r="B27" i="9"/>
  <c r="C26" i="9"/>
  <c r="B26" i="9"/>
  <c r="Y25" i="9"/>
  <c r="H25" i="9"/>
  <c r="C25" i="9"/>
  <c r="B25" i="9"/>
  <c r="C24" i="9"/>
  <c r="B24" i="9"/>
  <c r="C23" i="9"/>
  <c r="B23" i="9"/>
  <c r="B22" i="9"/>
  <c r="C15" i="9"/>
  <c r="B15" i="9"/>
  <c r="B14" i="9"/>
  <c r="B13" i="9"/>
  <c r="C12" i="9"/>
  <c r="B12" i="9"/>
  <c r="B11" i="9"/>
  <c r="C10" i="9"/>
  <c r="B10" i="9"/>
  <c r="B9" i="9"/>
  <c r="B8" i="9"/>
  <c r="Y7" i="9"/>
  <c r="H7" i="9"/>
  <c r="C7" i="9"/>
  <c r="B7" i="9"/>
  <c r="B6" i="9"/>
  <c r="B5" i="9"/>
  <c r="C4" i="9"/>
  <c r="B4" i="9"/>
  <c r="AK36" i="8"/>
  <c r="AI37" i="9" s="1"/>
  <c r="AI36" i="8"/>
  <c r="AH37" i="9" s="1"/>
  <c r="AH36" i="8"/>
  <c r="AG37" i="9" s="1"/>
  <c r="AG36" i="8"/>
  <c r="AF37" i="9" s="1"/>
  <c r="AF36" i="8"/>
  <c r="AE37" i="9" s="1"/>
  <c r="AE36" i="8"/>
  <c r="AD37" i="9" s="1"/>
  <c r="AD36" i="8"/>
  <c r="AC37" i="9" s="1"/>
  <c r="AC36" i="8"/>
  <c r="AB37" i="9" s="1"/>
  <c r="AB36" i="8"/>
  <c r="AA37" i="9" s="1"/>
  <c r="AA36" i="8"/>
  <c r="Z37" i="9" s="1"/>
  <c r="Z36" i="8"/>
  <c r="Y37" i="9" s="1"/>
  <c r="Y36" i="8"/>
  <c r="X37" i="9" s="1"/>
  <c r="X36" i="8"/>
  <c r="W37" i="9" s="1"/>
  <c r="W36" i="8"/>
  <c r="V37" i="9" s="1"/>
  <c r="V36" i="8"/>
  <c r="U37" i="9" s="1"/>
  <c r="T36" i="8"/>
  <c r="S37" i="9" s="1"/>
  <c r="R36" i="8"/>
  <c r="R37" i="9" s="1"/>
  <c r="Q36" i="8"/>
  <c r="Q37" i="9" s="1"/>
  <c r="P36" i="8"/>
  <c r="P37" i="9" s="1"/>
  <c r="O36" i="8"/>
  <c r="O37" i="9" s="1"/>
  <c r="N36" i="8"/>
  <c r="N37" i="9" s="1"/>
  <c r="M36" i="8"/>
  <c r="M37" i="9" s="1"/>
  <c r="L36" i="8"/>
  <c r="L37" i="9" s="1"/>
  <c r="J36" i="8"/>
  <c r="J37" i="9" s="1"/>
  <c r="I36" i="8"/>
  <c r="I37" i="9" s="1"/>
  <c r="H36" i="8"/>
  <c r="H37" i="9" s="1"/>
  <c r="G36" i="8"/>
  <c r="G37" i="9" s="1"/>
  <c r="F36" i="8"/>
  <c r="F37" i="9" s="1"/>
  <c r="E36" i="8"/>
  <c r="E37" i="9" s="1"/>
  <c r="D36" i="8"/>
  <c r="D37" i="9" s="1"/>
  <c r="AL35" i="8"/>
  <c r="AJ36" i="9" s="1"/>
  <c r="U35" i="8"/>
  <c r="T36" i="9" s="1"/>
  <c r="AL34" i="8"/>
  <c r="AJ35" i="9" s="1"/>
  <c r="U34" i="8"/>
  <c r="T35" i="9" s="1"/>
  <c r="AK35" i="9" s="1"/>
  <c r="AL33" i="8"/>
  <c r="AJ34" i="9" s="1"/>
  <c r="U33" i="8"/>
  <c r="T34" i="9" s="1"/>
  <c r="AL32" i="8"/>
  <c r="AJ33" i="9" s="1"/>
  <c r="U32" i="8"/>
  <c r="T33" i="9" s="1"/>
  <c r="AL31" i="8"/>
  <c r="AJ32" i="9" s="1"/>
  <c r="U31" i="8"/>
  <c r="T32" i="9" s="1"/>
  <c r="AL30" i="8"/>
  <c r="AJ31" i="9" s="1"/>
  <c r="U30" i="8"/>
  <c r="T31" i="9" s="1"/>
  <c r="AL29" i="8"/>
  <c r="AJ30" i="9" s="1"/>
  <c r="U29" i="8"/>
  <c r="T30" i="9" s="1"/>
  <c r="AL28" i="8"/>
  <c r="AJ29" i="9" s="1"/>
  <c r="U28" i="8"/>
  <c r="T29" i="9" s="1"/>
  <c r="AL27" i="8"/>
  <c r="AJ28" i="9" s="1"/>
  <c r="U27" i="8"/>
  <c r="T28" i="9" s="1"/>
  <c r="AL26" i="8"/>
  <c r="AJ27" i="9" s="1"/>
  <c r="U26" i="8"/>
  <c r="T27" i="9" s="1"/>
  <c r="AL25" i="8"/>
  <c r="AJ26" i="9" s="1"/>
  <c r="U25" i="8"/>
  <c r="T26" i="9" s="1"/>
  <c r="AL24" i="8"/>
  <c r="AJ25" i="9" s="1"/>
  <c r="U24" i="8"/>
  <c r="T25" i="9" s="1"/>
  <c r="AL23" i="8"/>
  <c r="AJ24" i="9" s="1"/>
  <c r="U23" i="8"/>
  <c r="T24" i="9" s="1"/>
  <c r="AL22" i="8"/>
  <c r="U22" i="8"/>
  <c r="T23" i="9" s="1"/>
  <c r="AL21" i="8"/>
  <c r="AJ22" i="9" s="1"/>
  <c r="U21" i="8"/>
  <c r="T22" i="9" s="1"/>
  <c r="AK20" i="8"/>
  <c r="AI20" i="9" s="1"/>
  <c r="AI20" i="8"/>
  <c r="AH20" i="9" s="1"/>
  <c r="AH20" i="8"/>
  <c r="AG20" i="9" s="1"/>
  <c r="AG20" i="8"/>
  <c r="AF20" i="9" s="1"/>
  <c r="AF20" i="8"/>
  <c r="AE20" i="9" s="1"/>
  <c r="AE20" i="8"/>
  <c r="AD20" i="9" s="1"/>
  <c r="AD20" i="8"/>
  <c r="AC20" i="9" s="1"/>
  <c r="AC20" i="8"/>
  <c r="AB20" i="9" s="1"/>
  <c r="AB20" i="8"/>
  <c r="AA20" i="9" s="1"/>
  <c r="AA20" i="8"/>
  <c r="Z20" i="9" s="1"/>
  <c r="Z20" i="8"/>
  <c r="Y20" i="9" s="1"/>
  <c r="Y20" i="8"/>
  <c r="X20" i="9" s="1"/>
  <c r="X20" i="8"/>
  <c r="W20" i="9" s="1"/>
  <c r="W20" i="8"/>
  <c r="V20" i="9" s="1"/>
  <c r="V20" i="8"/>
  <c r="U20" i="9" s="1"/>
  <c r="T20" i="8"/>
  <c r="S20" i="9" s="1"/>
  <c r="R20" i="8"/>
  <c r="R20" i="9" s="1"/>
  <c r="Q20" i="8"/>
  <c r="Q20" i="9" s="1"/>
  <c r="P20" i="8"/>
  <c r="P20" i="9" s="1"/>
  <c r="O20" i="8"/>
  <c r="O20" i="9" s="1"/>
  <c r="N20" i="8"/>
  <c r="N20" i="9" s="1"/>
  <c r="M20" i="8"/>
  <c r="M20" i="9" s="1"/>
  <c r="L20" i="8"/>
  <c r="L20" i="9" s="1"/>
  <c r="K20" i="8"/>
  <c r="K20" i="9" s="1"/>
  <c r="J20" i="8"/>
  <c r="J20" i="9" s="1"/>
  <c r="I20" i="8"/>
  <c r="I20" i="9" s="1"/>
  <c r="H20" i="8"/>
  <c r="H20" i="9" s="1"/>
  <c r="G20" i="8"/>
  <c r="G20" i="9" s="1"/>
  <c r="F20" i="8"/>
  <c r="F20" i="9" s="1"/>
  <c r="E20" i="8"/>
  <c r="E20" i="9" s="1"/>
  <c r="D20" i="8"/>
  <c r="D20" i="9" s="1"/>
  <c r="AL19" i="8"/>
  <c r="AJ19" i="9" s="1"/>
  <c r="U19" i="8"/>
  <c r="T19" i="9" s="1"/>
  <c r="AL18" i="8"/>
  <c r="AJ18" i="9" s="1"/>
  <c r="U18" i="8"/>
  <c r="T18" i="9" s="1"/>
  <c r="AL17" i="8"/>
  <c r="AJ17" i="9" s="1"/>
  <c r="U17" i="8"/>
  <c r="T17" i="9" s="1"/>
  <c r="AL16" i="8"/>
  <c r="AJ16" i="9" s="1"/>
  <c r="U16" i="8"/>
  <c r="T16" i="9" s="1"/>
  <c r="AL15" i="8"/>
  <c r="AJ15" i="9" s="1"/>
  <c r="U15" i="8"/>
  <c r="T15" i="9" s="1"/>
  <c r="AL14" i="8"/>
  <c r="AJ14" i="9" s="1"/>
  <c r="U14" i="8"/>
  <c r="T14" i="9" s="1"/>
  <c r="AL13" i="8"/>
  <c r="AJ13" i="9" s="1"/>
  <c r="U13" i="8"/>
  <c r="T13" i="9" s="1"/>
  <c r="AL12" i="8"/>
  <c r="AJ12" i="9" s="1"/>
  <c r="U12" i="8"/>
  <c r="T12" i="9" s="1"/>
  <c r="AL11" i="8"/>
  <c r="AJ11" i="9" s="1"/>
  <c r="U11" i="8"/>
  <c r="T11" i="9" s="1"/>
  <c r="AL10" i="8"/>
  <c r="AJ10" i="9" s="1"/>
  <c r="U10" i="8"/>
  <c r="T10" i="9" s="1"/>
  <c r="AL9" i="8"/>
  <c r="AJ9" i="9" s="1"/>
  <c r="U9" i="8"/>
  <c r="T9" i="9" s="1"/>
  <c r="AL8" i="8"/>
  <c r="AJ8" i="9" s="1"/>
  <c r="U8" i="8"/>
  <c r="T8" i="9" s="1"/>
  <c r="AL7" i="8"/>
  <c r="AJ7" i="9" s="1"/>
  <c r="U7" i="8"/>
  <c r="T7" i="9" s="1"/>
  <c r="AL6" i="8"/>
  <c r="AJ6" i="9" s="1"/>
  <c r="U6" i="8"/>
  <c r="T6" i="9" s="1"/>
  <c r="AL5" i="8"/>
  <c r="AJ5" i="9" s="1"/>
  <c r="U5" i="8"/>
  <c r="T5" i="9" s="1"/>
  <c r="AL4" i="8"/>
  <c r="AJ4" i="9" s="1"/>
  <c r="U4" i="8"/>
  <c r="AK3" i="8"/>
  <c r="AJ3" i="8"/>
  <c r="AI3" i="8"/>
  <c r="AH3" i="9" s="1"/>
  <c r="AH3" i="8"/>
  <c r="AG3" i="9" s="1"/>
  <c r="AG3" i="8"/>
  <c r="AF3" i="9" s="1"/>
  <c r="AF3" i="8"/>
  <c r="AE3" i="9" s="1"/>
  <c r="AE3" i="8"/>
  <c r="AD3" i="9" s="1"/>
  <c r="AD3" i="8"/>
  <c r="AC3" i="9" s="1"/>
  <c r="AC3" i="8"/>
  <c r="AB3" i="9" s="1"/>
  <c r="AB3" i="8"/>
  <c r="AA3" i="9" s="1"/>
  <c r="AA3" i="8"/>
  <c r="Z3" i="9" s="1"/>
  <c r="Z3" i="8"/>
  <c r="Y3" i="9" s="1"/>
  <c r="Y3" i="8"/>
  <c r="X3" i="9" s="1"/>
  <c r="X3" i="8"/>
  <c r="W3" i="9" s="1"/>
  <c r="W3" i="8"/>
  <c r="V3" i="9" s="1"/>
  <c r="V3" i="8"/>
  <c r="U3" i="9" s="1"/>
  <c r="T3" i="8"/>
  <c r="S3" i="9" s="1"/>
  <c r="S3" i="8"/>
  <c r="R3" i="8"/>
  <c r="R3" i="9" s="1"/>
  <c r="Q3" i="8"/>
  <c r="Q3" i="9" s="1"/>
  <c r="P3" i="8"/>
  <c r="P3" i="9" s="1"/>
  <c r="O3" i="8"/>
  <c r="O3" i="9" s="1"/>
  <c r="N3" i="8"/>
  <c r="N3" i="9" s="1"/>
  <c r="M3" i="8"/>
  <c r="M3" i="9" s="1"/>
  <c r="L3" i="8"/>
  <c r="L3" i="9" s="1"/>
  <c r="K3" i="8"/>
  <c r="K3" i="9" s="1"/>
  <c r="J3" i="8"/>
  <c r="J3" i="9" s="1"/>
  <c r="I3" i="8"/>
  <c r="I3" i="9" s="1"/>
  <c r="H3" i="8"/>
  <c r="H3" i="9" s="1"/>
  <c r="G3" i="8"/>
  <c r="G3" i="9" s="1"/>
  <c r="F3" i="8"/>
  <c r="F3" i="9" s="1"/>
  <c r="E3" i="8"/>
  <c r="E3" i="9" s="1"/>
  <c r="D3" i="8"/>
  <c r="D3" i="9" s="1"/>
  <c r="AK2" i="8"/>
  <c r="AI2" i="9" s="1"/>
  <c r="AI2" i="8"/>
  <c r="AH2" i="9" s="1"/>
  <c r="AF2" i="8"/>
  <c r="AE2" i="9" s="1"/>
  <c r="AD2" i="8"/>
  <c r="AC2" i="9" s="1"/>
  <c r="AA2" i="8"/>
  <c r="Z2" i="9" s="1"/>
  <c r="X2" i="8"/>
  <c r="W2" i="9" s="1"/>
  <c r="V2" i="8"/>
  <c r="U2" i="9" s="1"/>
  <c r="R2" i="8"/>
  <c r="R2" i="9" s="1"/>
  <c r="O2" i="8"/>
  <c r="O2" i="9" s="1"/>
  <c r="M2" i="8"/>
  <c r="M2" i="9" s="1"/>
  <c r="L2" i="8"/>
  <c r="L2" i="9" s="1"/>
  <c r="G2" i="8"/>
  <c r="G2" i="9" s="1"/>
  <c r="E2" i="8"/>
  <c r="E2" i="9" s="1"/>
  <c r="D2" i="8"/>
  <c r="D2" i="9" s="1"/>
  <c r="E13" i="7"/>
  <c r="E12" i="7"/>
  <c r="E11" i="7"/>
  <c r="E10" i="7"/>
  <c r="E9" i="7"/>
  <c r="E8" i="7"/>
  <c r="E7" i="7"/>
  <c r="E6" i="7"/>
  <c r="E5" i="7"/>
  <c r="E4" i="7"/>
  <c r="E3" i="7"/>
  <c r="E2" i="7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17" i="5"/>
  <c r="E16" i="5"/>
  <c r="AJ2" i="8" s="1"/>
  <c r="E15" i="5"/>
  <c r="E14" i="5"/>
  <c r="AH2" i="8" s="1"/>
  <c r="AG2" i="9" s="1"/>
  <c r="E13" i="5"/>
  <c r="AG2" i="8" s="1"/>
  <c r="AF2" i="9" s="1"/>
  <c r="E12" i="5"/>
  <c r="E11" i="5"/>
  <c r="AE2" i="8" s="1"/>
  <c r="AD2" i="9" s="1"/>
  <c r="E10" i="5"/>
  <c r="E9" i="5"/>
  <c r="E8" i="5"/>
  <c r="AB2" i="8" s="1"/>
  <c r="AA2" i="9" s="1"/>
  <c r="E7" i="5"/>
  <c r="E6" i="5"/>
  <c r="Z2" i="8" s="1"/>
  <c r="Y2" i="9" s="1"/>
  <c r="E5" i="5"/>
  <c r="Y2" i="8" s="1"/>
  <c r="X2" i="9" s="1"/>
  <c r="E4" i="5"/>
  <c r="E3" i="5"/>
  <c r="W2" i="8" s="1"/>
  <c r="V2" i="9" s="1"/>
  <c r="E2" i="5"/>
  <c r="E18" i="4"/>
  <c r="T2" i="8" s="1"/>
  <c r="E17" i="4"/>
  <c r="S2" i="8" s="1"/>
  <c r="S2" i="9" s="1"/>
  <c r="E16" i="4"/>
  <c r="E15" i="4"/>
  <c r="Q2" i="8" s="1"/>
  <c r="Q2" i="9" s="1"/>
  <c r="E14" i="4"/>
  <c r="P2" i="8" s="1"/>
  <c r="P2" i="9" s="1"/>
  <c r="E13" i="4"/>
  <c r="E12" i="4"/>
  <c r="N2" i="8" s="1"/>
  <c r="N2" i="9" s="1"/>
  <c r="E11" i="4"/>
  <c r="E10" i="4"/>
  <c r="E9" i="4"/>
  <c r="K2" i="8" s="1"/>
  <c r="K2" i="9" s="1"/>
  <c r="E8" i="4"/>
  <c r="J2" i="8" s="1"/>
  <c r="J2" i="9" s="1"/>
  <c r="E7" i="4"/>
  <c r="I2" i="8" s="1"/>
  <c r="I2" i="9" s="1"/>
  <c r="E6" i="4"/>
  <c r="H2" i="8" s="1"/>
  <c r="H2" i="9" s="1"/>
  <c r="E5" i="4"/>
  <c r="E4" i="4"/>
  <c r="F2" i="8" s="1"/>
  <c r="F2" i="9" s="1"/>
  <c r="E3" i="4"/>
  <c r="E2" i="4"/>
  <c r="AK32" i="9" l="1"/>
  <c r="AL32" i="9" s="1"/>
  <c r="AK31" i="9"/>
  <c r="AL31" i="9" s="1"/>
  <c r="AK28" i="9"/>
  <c r="AL28" i="9" s="1"/>
  <c r="H38" i="9"/>
  <c r="G38" i="9"/>
  <c r="Q38" i="9"/>
  <c r="N21" i="9"/>
  <c r="W21" i="9"/>
  <c r="AE21" i="9"/>
  <c r="AC21" i="9"/>
  <c r="F21" i="9"/>
  <c r="D21" i="9"/>
  <c r="L21" i="9"/>
  <c r="U21" i="9"/>
  <c r="E21" i="9"/>
  <c r="M21" i="9"/>
  <c r="V21" i="9"/>
  <c r="AD21" i="9"/>
  <c r="U20" i="8"/>
  <c r="T20" i="9" s="1"/>
  <c r="H8" i="9" s="1"/>
  <c r="C4" i="10" s="1"/>
  <c r="P38" i="9"/>
  <c r="Y38" i="9"/>
  <c r="AG38" i="9"/>
  <c r="AK16" i="9"/>
  <c r="AL16" i="9" s="1"/>
  <c r="AK27" i="9"/>
  <c r="AL27" i="9" s="1"/>
  <c r="AK24" i="9"/>
  <c r="AL24" i="9" s="1"/>
  <c r="AB38" i="9"/>
  <c r="V38" i="9"/>
  <c r="AD38" i="9"/>
  <c r="L38" i="9"/>
  <c r="E38" i="9"/>
  <c r="N38" i="9"/>
  <c r="W38" i="9"/>
  <c r="AE38" i="9"/>
  <c r="F38" i="9"/>
  <c r="O38" i="9"/>
  <c r="X38" i="9"/>
  <c r="AF38" i="9"/>
  <c r="AK8" i="9"/>
  <c r="AL8" i="9" s="1"/>
  <c r="T4" i="9"/>
  <c r="AK4" i="9" s="1"/>
  <c r="AL4" i="9" s="1"/>
  <c r="AK19" i="9"/>
  <c r="AL19" i="9" s="1"/>
  <c r="K21" i="9"/>
  <c r="S21" i="9"/>
  <c r="AB21" i="9"/>
  <c r="AL20" i="8"/>
  <c r="AJ20" i="9" s="1"/>
  <c r="Y8" i="9" s="1"/>
  <c r="AH8" i="9" s="1"/>
  <c r="D4" i="10" s="1"/>
  <c r="AK12" i="9"/>
  <c r="AL12" i="9" s="1"/>
  <c r="AK5" i="9"/>
  <c r="AL5" i="9" s="1"/>
  <c r="X21" i="9"/>
  <c r="AF21" i="9"/>
  <c r="AL36" i="8"/>
  <c r="AJ37" i="9" s="1"/>
  <c r="Y26" i="9" s="1"/>
  <c r="AH26" i="9" s="1"/>
  <c r="D5" i="10" s="1"/>
  <c r="I38" i="9"/>
  <c r="R38" i="9"/>
  <c r="Z38" i="9"/>
  <c r="AH38" i="9"/>
  <c r="H21" i="9"/>
  <c r="P21" i="9"/>
  <c r="P39" i="9" s="1"/>
  <c r="Y21" i="9"/>
  <c r="Y39" i="9" s="1"/>
  <c r="AG21" i="9"/>
  <c r="AK36" i="9"/>
  <c r="AL36" i="9" s="1"/>
  <c r="J38" i="9"/>
  <c r="S38" i="9"/>
  <c r="AA38" i="9"/>
  <c r="AI38" i="9"/>
  <c r="O21" i="9"/>
  <c r="I21" i="9"/>
  <c r="Q21" i="9"/>
  <c r="Z21" i="9"/>
  <c r="AH21" i="9"/>
  <c r="U36" i="8"/>
  <c r="T37" i="9" s="1"/>
  <c r="H26" i="9" s="1"/>
  <c r="R26" i="9" s="1"/>
  <c r="C5" i="10" s="1"/>
  <c r="K38" i="9"/>
  <c r="AK13" i="9"/>
  <c r="AL13" i="9" s="1"/>
  <c r="G21" i="9"/>
  <c r="J21" i="9"/>
  <c r="R21" i="9"/>
  <c r="AA21" i="9"/>
  <c r="AI21" i="9"/>
  <c r="AK25" i="9"/>
  <c r="AL25" i="9" s="1"/>
  <c r="AK29" i="9"/>
  <c r="AL29" i="9" s="1"/>
  <c r="AK33" i="9"/>
  <c r="AL33" i="9" s="1"/>
  <c r="D38" i="9"/>
  <c r="M38" i="9"/>
  <c r="U38" i="9"/>
  <c r="AC38" i="9"/>
  <c r="AK22" i="9"/>
  <c r="AL22" i="9" s="1"/>
  <c r="AK30" i="9"/>
  <c r="AL30" i="9" s="1"/>
  <c r="AK34" i="9"/>
  <c r="AL34" i="9" s="1"/>
  <c r="AK26" i="9"/>
  <c r="AL26" i="9" s="1"/>
  <c r="AK9" i="9"/>
  <c r="AL9" i="9" s="1"/>
  <c r="AK17" i="9"/>
  <c r="AL17" i="9" s="1"/>
  <c r="AK6" i="9"/>
  <c r="AL6" i="9" s="1"/>
  <c r="AK18" i="9"/>
  <c r="AL18" i="9" s="1"/>
  <c r="AL35" i="9"/>
  <c r="AK10" i="9"/>
  <c r="AL10" i="9" s="1"/>
  <c r="AK14" i="9"/>
  <c r="AL14" i="9" s="1"/>
  <c r="AK7" i="9"/>
  <c r="AL7" i="9" s="1"/>
  <c r="AK11" i="9"/>
  <c r="AL11" i="9" s="1"/>
  <c r="AK15" i="9"/>
  <c r="AL15" i="9" s="1"/>
  <c r="AJ23" i="9"/>
  <c r="AK23" i="9" s="1"/>
  <c r="AL23" i="9" s="1"/>
  <c r="AG39" i="9" l="1"/>
  <c r="AF39" i="9"/>
  <c r="AH39" i="9"/>
  <c r="AC39" i="9"/>
  <c r="S39" i="9"/>
  <c r="R39" i="9"/>
  <c r="Q39" i="9"/>
  <c r="H39" i="9"/>
  <c r="G39" i="9"/>
  <c r="P27" i="9"/>
  <c r="M39" i="9"/>
  <c r="N39" i="9"/>
  <c r="AE39" i="9"/>
  <c r="W39" i="9"/>
  <c r="L39" i="9"/>
  <c r="AD39" i="9"/>
  <c r="AB39" i="9"/>
  <c r="F39" i="9"/>
  <c r="V39" i="9"/>
  <c r="AI39" i="9"/>
  <c r="U39" i="9"/>
  <c r="AA39" i="9"/>
  <c r="Z39" i="9"/>
  <c r="D39" i="9"/>
  <c r="E39" i="9"/>
  <c r="I39" i="9"/>
  <c r="J39" i="9"/>
  <c r="C8" i="10"/>
  <c r="P9" i="9"/>
  <c r="B8" i="10"/>
  <c r="X39" i="9"/>
  <c r="O39" i="9"/>
  <c r="AF9" i="9"/>
  <c r="K39" i="9"/>
  <c r="AF27" i="9"/>
  <c r="D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" authorId="0" shapeId="0" xr:uid="{00000000-0006-0000-0300-000001000000}">
      <text>
        <r>
          <rPr>
            <sz val="10"/>
            <color rgb="FF000000"/>
            <rFont val="Arial"/>
            <family val="2"/>
          </rPr>
          <t>Potencialidade refere-se ao quanto uma determinada entidade está preparada para a materialização de uma  oportunidade, levando em consideração sua agilidade de resposta e adaptabilidade para cenários distintos dos previstos.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" authorId="0" shapeId="0" xr:uid="{00000000-0006-0000-0400-000001000000}">
      <text>
        <r>
          <rPr>
            <sz val="10"/>
            <color rgb="FF000000"/>
            <rFont val="Arial"/>
            <family val="2"/>
            <scheme val="minor"/>
          </rPr>
          <t>Vulnerabilidade refere-se ao quanto uma determinada entidade está preparada para a materialização de uma ameaça, levando em consideração sua agilidade de resposta e adaptabilidade para cenários distintos dos previstos.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500-000001000000}">
      <text>
        <r>
          <rPr>
            <sz val="10"/>
            <color rgb="FF000000"/>
            <rFont val="Arial"/>
            <family val="2"/>
          </rPr>
          <t xml:space="preserve">POTENCIALIDADE DE AÇÃO OFENSIVA					
</t>
        </r>
        <r>
          <rPr>
            <sz val="10"/>
            <color rgb="FF000000"/>
            <rFont val="Arial"/>
            <family val="2"/>
          </rPr>
          <t xml:space="preserve">quanto as forças podem ajudar a aproveitar as oportunidades do mercado. 					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POTENCIALIDADE DE AÇÃO DEFENSIVA					
</t>
        </r>
        <r>
          <rPr>
            <sz val="10"/>
            <color rgb="FF000000"/>
            <rFont val="Arial"/>
            <family val="2"/>
          </rPr>
          <t xml:space="preserve">quanto o conjunto de forças está preparado para rechaçar as ameaças que se aproximam. 					
</t>
        </r>
        <r>
          <rPr>
            <sz val="10"/>
            <color rgb="FF000000"/>
            <rFont val="Arial"/>
            <family val="2"/>
          </rPr>
          <t xml:space="preserve">					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600-000001000000}">
      <text>
        <r>
          <rPr>
            <sz val="10"/>
            <color rgb="FF000000"/>
            <rFont val="Arial"/>
            <family val="2"/>
          </rPr>
          <t xml:space="preserve">DEBILIDADES					
</t>
        </r>
        <r>
          <rPr>
            <sz val="10"/>
            <color rgb="FF000000"/>
            <rFont val="Arial"/>
            <family val="2"/>
          </rPr>
          <t xml:space="preserve">quanto as fraquezas podem causar problemas para o aproveitamento das oportunidades. 		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VULNERABILIDADES					
</t>
        </r>
        <r>
          <rPr>
            <sz val="10"/>
            <color rgb="FF000000"/>
            <rFont val="Arial"/>
            <family val="2"/>
          </rPr>
          <t>quanto o conjunto de fraquezas pode amplificar o efeito das ameaças.</t>
        </r>
      </text>
    </comment>
  </commentList>
</comments>
</file>

<file path=xl/sharedStrings.xml><?xml version="1.0" encoding="utf-8"?>
<sst xmlns="http://schemas.openxmlformats.org/spreadsheetml/2006/main" count="432" uniqueCount="360">
  <si>
    <t>Consequências para o Ensino, a Pesquisa e a Extensão na UFLA</t>
  </si>
  <si>
    <t>Macrotendências mais prováveis para os próximos 5 anos</t>
  </si>
  <si>
    <t>Política</t>
  </si>
  <si>
    <t>Economico-social</t>
  </si>
  <si>
    <t>Legais</t>
  </si>
  <si>
    <t>- Instabilidade Política
- Reformas tributárias e administrativa
- Indefinição da definição do teto dos gastos (EC 95)
- Portaria 1.122 /2020 MCTIC
- Estratégia Federal de Desenvolvimento para o Brasil no período de 2020 a 2031 (Decreto nº 10.531/2020)
- Plano Nacional de Educação
- Diretrizes resultantes do Plano Nacional de Pós-Graduação
- Estratégia Nacional de Ciência, Tecnologia e Inovação 2016-2022
- Objetivos de Desenvolvimento Sustentável (ODS) 
- PPA 2020-2023 (Lei 13.971/2019)
- Estratégia de Governo Digital para o período de 2020 a 2022 (Decreto 10.332/2020)</t>
  </si>
  <si>
    <t>- Crise Econômica
- Desemprego
- Queda na arrecadação fiscal
- Transformações dos processos de socialização
- Redução do poder aquisitivo de algumas famílias
- Aumento da desigualdade social
- Redução ou estagnação orçamentária</t>
  </si>
  <si>
    <t>- Lei 11.196/05: Lei do Bem
- Novo Marco Legal de Ciência, Tecnologia e
Inovação
- Lei Complementar 173(2019)                                                                                                                                     - Decreto Nº 7.234, de 19 de julho de 2010, que dispõe sobre o Programa Nacional de Assistência Estudantil (PNAES)
- Normas infralegais
- Decreto nº 9.203/2017, alterado pelo Decreto nº 9.901/2019
- Normativa Conjunta CGU/MP nº 1/2016
- Portaria CGU 1089/2018
- Instrução Normativa do Tribunal de Contas da União (TCU) nº 84/2020
- Elaboração, avaliação e revisão do planejamento estratégico (IN Min. Econ. 24/2020)</t>
  </si>
  <si>
    <t>- Redução do número de servidores e colaboradores terceirizados</t>
  </si>
  <si>
    <t>- Redução na capacidade de investimento em capital</t>
  </si>
  <si>
    <t>- Aumento na demanda da sociedade por desenvolvimento científico e inovação tecnológica.</t>
  </si>
  <si>
    <t>- Reestruturação na carreira de docentes e TAES</t>
  </si>
  <si>
    <t>- Redução em programas de bolsas ofertados pela UFLA</t>
  </si>
  <si>
    <t>- Aumento na capacidade de captação de recursos na iniciativa privada</t>
  </si>
  <si>
    <t>- Redução de recurso de fomento público à pesquisa</t>
  </si>
  <si>
    <t>- Redução em programas de bolsas pelas agências de fomento</t>
  </si>
  <si>
    <t>- Aumento no número de bolsas ofertadas pela iniciaiva privada</t>
  </si>
  <si>
    <t>- Aumento das demandas da sociedade por
 ciencia e tecnologias inovadoras (CT&amp;I)</t>
  </si>
  <si>
    <t>- Redução de procura de alunos pela universidade</t>
  </si>
  <si>
    <t>- Redução do número de servidores</t>
  </si>
  <si>
    <t>- Utilização de energias renováveis pela UFLA</t>
  </si>
  <si>
    <t>- Aumento da evasão estudantil</t>
  </si>
  <si>
    <t>- Restrições normativas e legais para aplicação de recursos orçamentários em ações para o desenvolvimento institucional</t>
  </si>
  <si>
    <t>- Necessidade de definição de nova  politica  institucional para ensino de graduação e pós-graduação</t>
  </si>
  <si>
    <t>- Extinção de curso devido baixa procura</t>
  </si>
  <si>
    <t>- Melhoria no sistema de Governança da UFLA</t>
  </si>
  <si>
    <t>- Transformação digital</t>
  </si>
  <si>
    <t>- Transformação do modo de trabalho pós-pandemia</t>
  </si>
  <si>
    <t>- Conformidadade Lei Geral de Proteção de Dados Pessoais, Lei nº 13.709/2018</t>
  </si>
  <si>
    <t>- Novos paradigmas do processo de ensino-aprendizagem</t>
  </si>
  <si>
    <t>- Aumento do número de estudantes em situação de vulnerabilidade socioeconômica com maiores demandas pelos programas de assistência estudantil</t>
  </si>
  <si>
    <t>- Ampliação do número de cursos de especialização</t>
  </si>
  <si>
    <t>- Possibilidade de captação de recursos internacionais</t>
  </si>
  <si>
    <t>- Aumento da demanda por assistência a saúde da comunidade acadêmica</t>
  </si>
  <si>
    <t>- Necessidade de aumento na captação de recursos para obtenção de rendas próprias</t>
  </si>
  <si>
    <t>ID</t>
  </si>
  <si>
    <t>OBJETIVO DO PDI 2021-2025 ALINHADO</t>
  </si>
  <si>
    <t>N1</t>
  </si>
  <si>
    <t>OBJETIVO ESTRATÉGICO DA PRÓ-REITORIA
(Estratégia no PDI 2021-2025)</t>
  </si>
  <si>
    <t>META</t>
  </si>
  <si>
    <t>INDICADOR</t>
  </si>
  <si>
    <t>CÁLCULO DO INDICADOR</t>
  </si>
  <si>
    <t>Fontes de Recursos Financeiros Necessários (2021-2025)</t>
  </si>
  <si>
    <t>Estimativa de Recursos Orçamentários de Investimentos Necessários (2021-2025)</t>
  </si>
  <si>
    <t>VALOR BASE</t>
  </si>
  <si>
    <t>META ANUAL PLANEJADA</t>
  </si>
  <si>
    <t>META ANUAL ALCANÇADA</t>
  </si>
  <si>
    <t>Responsável</t>
  </si>
  <si>
    <t>Ações</t>
  </si>
  <si>
    <t>JUSTIFICATIVA PARA METAS NÃO ALCANÇADAS</t>
  </si>
  <si>
    <t>LOA-UFLA</t>
  </si>
  <si>
    <t>TED</t>
  </si>
  <si>
    <t>Projetos</t>
  </si>
  <si>
    <t>Outras</t>
  </si>
  <si>
    <t>2.1.5</t>
  </si>
  <si>
    <t>Aumentar o fator de impacto e o número de publicações de artigos produzidos pelos PPG</t>
  </si>
  <si>
    <t>2.1.5.1</t>
  </si>
  <si>
    <t>Melhorar a qualidade da redação em português dos artigos produzidos pelos PPG para subsidiar melhores traduções</t>
  </si>
  <si>
    <t>Oferta de pelo menos um curso de redação cientifica por ano</t>
  </si>
  <si>
    <t>Número de cursos ofertados</t>
  </si>
  <si>
    <t>Σ do número de cursos ofertados</t>
  </si>
  <si>
    <t>-</t>
  </si>
  <si>
    <t>PRPG</t>
  </si>
  <si>
    <t>Realizaer o levantamento de potenciais interessados.
 Divulgar o curso.
 Realizar o curso.
 Realizar a autoavaliação do curso.</t>
  </si>
  <si>
    <t>2.1.5.2</t>
  </si>
  <si>
    <t>Melhorar a qualidade da tradução para o inglês ou revisão dos artigos produzidos pelos PPG.</t>
  </si>
  <si>
    <t>Apoiar financeiramente a tradução/revisão de 1250 artigos científicos até o final de 2025 (300 artigos por ano).</t>
  </si>
  <si>
    <t>Número de artigos traduzidos/revisados por meio do PAPC.</t>
  </si>
  <si>
    <t>Σ do número artigos científicos apoiados por meio do PAPC.</t>
  </si>
  <si>
    <t>Contratar ou renovar contrato (CPS 037/2020) com empresa especializada na prestação desse serviço.
 Publicar pelo anualmente o edital do Programa de Apoio a Publicação Científica (PAPC).</t>
  </si>
  <si>
    <t>2.1.5.3</t>
  </si>
  <si>
    <t>Apoiar financeiramente o pagamento de taxas de publicação em periódicos de alto impacto.</t>
  </si>
  <si>
    <t>Apoiar financeiramente o pagamento da taxa para publicação de pelo menos 1 artigo científico por PPG's, em periódicos do quartil Q1 e Q2, por ano.</t>
  </si>
  <si>
    <t>Número de artigos apoiados.</t>
  </si>
  <si>
    <t>Σ do número artigos financiados por meio do PAPEI.</t>
  </si>
  <si>
    <t>Pulicar anualmente o edital do Programa de Apoio à Publicação Científica em Periódicos de Elevado Impacto (PAPEI).</t>
  </si>
  <si>
    <t>Os PPGs em Física (em Associação) e em Ensino de Física foram encerrados.</t>
  </si>
  <si>
    <t>2.1.5.4</t>
  </si>
  <si>
    <t>Monitorar os indicadores de produção científica nos PPG.</t>
  </si>
  <si>
    <t>Monitorar os indicadores de produção científica nos PPG</t>
  </si>
  <si>
    <t>Número de PPG monitorados.</t>
  </si>
  <si>
    <t>Σ do número de PPG monitorados.</t>
  </si>
  <si>
    <t>Contratar/ renovar (CPS 038/2020) contrato com empresa especializada na prestação desse serviço.</t>
  </si>
  <si>
    <t>A planilha de indicadores está sendo ainda definida em razão da falta de definição formal por parte da CAPES quanto aos critérios de avaliação dos PPG mesmo tendo adotado o critério de "Quartil" na última avaliação. Assim, não é possível a introdução de indicadores de produção até que essa definição ocorra.</t>
  </si>
  <si>
    <t>2.1.13</t>
  </si>
  <si>
    <t>Promover a melhoria dos PPC's dos Programas de Pós Graduação da UFLA</t>
  </si>
  <si>
    <t>2.1.13.1</t>
  </si>
  <si>
    <t>Coordenar as atualizações dos PPC's nas Unidades Acadêmicas</t>
  </si>
  <si>
    <t>Garantir que 100% dos PPC's sejam atualizados</t>
  </si>
  <si>
    <t>Número de PPC's atualizados</t>
  </si>
  <si>
    <t>Σ do número de PPC's atualizados</t>
  </si>
  <si>
    <t>Designar comissão para definição dos requisitos mínimos necessários para a elaboração dos PPC. 
Inserir a data limite para a atualização dos PPC no cronograma da Pós-Graduação.</t>
  </si>
  <si>
    <t>2.1.14</t>
  </si>
  <si>
    <t>Estimular a procura de estudantes de pós-graduação pela universidade</t>
  </si>
  <si>
    <t>2.1.14.1</t>
  </si>
  <si>
    <t>Divulgar e realizar o processo de seleção dos PPG’s em outros locais fora da UFLA</t>
  </si>
  <si>
    <t>Incentivar a divulgação e realização do processo de seleção de 70% dos PPG's em outros locais fora da UFLA</t>
  </si>
  <si>
    <t>Número de PPG's que realizam processo seletivo em locais fora da UFLA</t>
  </si>
  <si>
    <t>Σ do número de PPG's que realizam processo seletivo em locais fora da UFLA</t>
  </si>
  <si>
    <t>Continuar apoiando as iniciativas para a manutenção do processo seletivo no formato on-line.</t>
  </si>
  <si>
    <t>2.1.14.2</t>
  </si>
  <si>
    <t>Criar e consolidar ferramenta de divulgação da pós-graduação da UFLA.</t>
  </si>
  <si>
    <t>Consolidar as informações relativas a todos os PPG e disponibilizá-las.</t>
  </si>
  <si>
    <t>Criação da ferramenta de divulgação</t>
  </si>
  <si>
    <t>Σ do número de PPG com informações disponibilizadas na ferramenta.</t>
  </si>
  <si>
    <t>Designar responsável pela construção da ferramenta.
Confecção do material de divulgação pelos PPG.
Divulgação das informações.
Revisão periódica.</t>
  </si>
  <si>
    <t>2.1.15</t>
  </si>
  <si>
    <t>Ampliar o número de cursos de especialização</t>
  </si>
  <si>
    <t>2.1.15.1</t>
  </si>
  <si>
    <t>Elaborar editais anuais de seleção de projetos de cursos de especialização</t>
  </si>
  <si>
    <t>Planejar, elaborar e executar um edital ao ano, num total de 5 editais até 2025</t>
  </si>
  <si>
    <t>Número de editais publicados e executados</t>
  </si>
  <si>
    <t>Σ do número de editais publicados e executados</t>
  </si>
  <si>
    <t>CEAD/CPLS/PRPG</t>
  </si>
  <si>
    <t>Elaborar os editais e enviar para análise e parecer a Procuradoria Federal da UFLA.</t>
  </si>
  <si>
    <t>O Edital n°54/2020 não foi executado em pois houve a necessidade de ajustes em regulamentos internos, elaboração de normas, além da celebração do Convênio n° 172/2021 entre a UFLA e Fundecc para auxílio na execução financeira, impedindo o lançamento de novo Edital.  Em 2002 não houve edital pois não foi celebrado convênio junto à FUNDECC para apoio na execução dos projetos de cursos a serem selecionados.</t>
  </si>
  <si>
    <t>2.1.15.2</t>
  </si>
  <si>
    <t>Selecionar, via edital, ao menos 15 projetos de cursos no primeiro ano e nos anos seguintes 30 projetos ao ano</t>
  </si>
  <si>
    <t>Selecionar 130 projetos de cursos até 2025</t>
  </si>
  <si>
    <t>Número de projetos selecionados ao ano</t>
  </si>
  <si>
    <t>Σ do número de projetos selecionados ao ano</t>
  </si>
  <si>
    <t>Publicar os Editais.
Divulgar os Editais em reuniões nas Unidades Acadêmicas.
Apoiar a elaboração e envio das propostas.
Compor as comissões de análise das propostas.</t>
  </si>
  <si>
    <t>Os 17 (dezessete) cursos selecionados no Edital n° 54/2020 não tiveram suas turmas iniciadas em 2021 por conta de atrasos na execução do edital, impossibilitando a seleção de novos cursos. Em 2022 não houve edital pois não foi celebrado convênio junto à FUNDECC para apoio na execução dos projetos de cursos a serem selecionados.</t>
  </si>
  <si>
    <t>2.1.15.3</t>
  </si>
  <si>
    <t>Desenvolver novo modelo de gestão administrativa e pedagógica para cursos de pós-graduação Lato Sensu</t>
  </si>
  <si>
    <t>Implantar projeto piloto do novo modelo até 31/12/2022</t>
  </si>
  <si>
    <t>Percentual do projeto piloto implantado</t>
  </si>
  <si>
    <t>CPLS/CEAD</t>
  </si>
  <si>
    <t>Estudar as melhores práticas de mercado.
Elaborar proposta pedagógica.
Propor alteração nas regulamentações internas.
Estabelecer aproximação com a DGTI para ajustes nas ferramentas e sistemas de controle pedagógico e de gestão . 
Apresentar a nova proposta para a Diretoria Executiva .</t>
  </si>
  <si>
    <t>2.1.15.4</t>
  </si>
  <si>
    <t>Prospecção de projetos de parceria para oferta de cursos de especialização in company</t>
  </si>
  <si>
    <t>Iniciar ao menos um curso no formato in company ao ano, num total de 5 editais até 2025</t>
  </si>
  <si>
    <t>Número de cursos in company iniciados</t>
  </si>
  <si>
    <t>Σ do número de cursos in company iniciados</t>
  </si>
  <si>
    <t>Estabelecer diálogo com as Unidades Acadêmicas para prospectar projetos e demandas.</t>
  </si>
  <si>
    <t>2.1.15.5</t>
  </si>
  <si>
    <t>Oferta de cursos de pós-graduação em parceria com a UAB/CAPES</t>
  </si>
  <si>
    <t>Propor a submissão de pelo menos dois projetos de curso em editais específicos da UAB/CAPES, totalizando 10 projetos até 2025</t>
  </si>
  <si>
    <t>Número de projetos submetidos nos editais específicos UAB/CAPES</t>
  </si>
  <si>
    <t>Σ do número de projetos submetidos nos editais específicos UAB/CAPES</t>
  </si>
  <si>
    <t>Realizar a gestão junto a Coordenação UAB/UFLA para participação em editais da Capes/UAB.</t>
  </si>
  <si>
    <t>Não houve submissão de projetos pois não foi aberto em 2021 novo edital da UAB.</t>
  </si>
  <si>
    <t>2.1.16</t>
  </si>
  <si>
    <t>Implementar o programa de autoavaliação e planejamento estratégico dos PPGs</t>
  </si>
  <si>
    <t>2.1.16.1</t>
  </si>
  <si>
    <t>Implementar e supervisionar ações para autoavaliação e planejamento estratégico dos PPG’s</t>
  </si>
  <si>
    <t>Implementar os planejamentos estratégicos em todos os PPG's até 2025</t>
  </si>
  <si>
    <t>Número de planejamentos implementados</t>
  </si>
  <si>
    <t>Σ do número de planejamentos implementados</t>
  </si>
  <si>
    <t>Criar comitês para avaliação do planejamento estratégico dos PPG's com participação de membros de outros PPG.
Elaborar relatórios pelos comitês com apontamento de pontos críticos e possíveis ações a curto, médio e longo prazo.
Elaborar o planejamento estratégico pelo PPG avaliado com base nas recomendações do comitê, estabelecendo as ações a curto, médio e longo prazo.
Definir indicadores.
Construir planilha para consolidar informações.
Avaliar o desempenho de cada PPG ano a ano.
Reunir com os membros do PPG para apresentação dos resultados e traçar estratégias.</t>
  </si>
  <si>
    <t>2.1.17</t>
  </si>
  <si>
    <t>Aprimorar a Internacionalização Institucional</t>
  </si>
  <si>
    <t>2.1.17.1</t>
  </si>
  <si>
    <t>Implementar as ações planejadas nos Instrumentos de Cooperação vigentes</t>
  </si>
  <si>
    <t>Executar 600 mobilidades (discentes, docentes e técnicos) no âmbito das Cooperações Internacionais até 2025</t>
  </si>
  <si>
    <t>Número de mobilidades realizadas no âmbito das Cooperações Internacionais</t>
  </si>
  <si>
    <t>Σ do número de mobilidades realizadas ao abrigo de um instrumento de cooperação internacional (discentes, docentes, técnicos)</t>
  </si>
  <si>
    <t>DRI/PRPG</t>
  </si>
  <si>
    <t>Consultar as instituições parceiras sobre o número de vagas para mobilidade .
 Publicar edital de seleção para as mobilidades acadêmicas internacionais e implementá-las.</t>
  </si>
  <si>
    <t>No primeiro semestre muitas mobilidades foram canceladas ou adiadas em virtude da pandemia por COVID19.</t>
  </si>
  <si>
    <t>2.1.17.2</t>
  </si>
  <si>
    <t>Aumentar o número de publicações de artigos científicos com contribuição de Instituições Internacionais</t>
  </si>
  <si>
    <t>Aumentar em 25% o número de publicações de artigos científicos com contribuição de Instituições Internacionais ao final de 2025</t>
  </si>
  <si>
    <t>Número de publicações de artigos científicos com a contribuição de instituições internacionais</t>
  </si>
  <si>
    <t>Σ do número de artigos científicos publicados com instituições internacionais</t>
  </si>
  <si>
    <t>Realizar o levantamento de publicações de artigos científicos da UFLA com instiuições internacionais parceiras.</t>
  </si>
  <si>
    <t>2.1.17.3</t>
  </si>
  <si>
    <t>Regulamentar a oferta de disciplinas em inglês</t>
  </si>
  <si>
    <t>Instituir e regulamentar junto às Unidades Acadêmicas a oferta total de 30 disciplinas em inglês pela UFLA na Graduação e na Pós Graduação até o final de 2025</t>
  </si>
  <si>
    <t>Número de disciplinas em inglês disponibilizadas</t>
  </si>
  <si>
    <t>Σ do número de disciplinas disponibilizadas em inglês na graduação e na pós graduação</t>
  </si>
  <si>
    <t>Realizar reuniões com as Unidades Acadêmicas para apresentar o projeto e consultar interesse dos docentes.
 Regulamentar a oferta de disciplinas em inglês.
 Divulgar catálogo de ofertas junto aos parceiros internacionais.</t>
  </si>
  <si>
    <t>A oferta terá início em 2022.</t>
  </si>
  <si>
    <t>2.1.17.4</t>
  </si>
  <si>
    <t>Regulamentar e implementar um processo seletivo unificado para o ingresso estudantes internacionais (na Graduação e na Pós Graduação)</t>
  </si>
  <si>
    <t>Implementar a oferta de 40 vagas para estudantes internacionais (Graduação e Pós Graduação) por meio de processo seletivo unificado até o final de 2025.</t>
  </si>
  <si>
    <t>Número de estudantes internacionais (Graduação e Pós Graduação) ativos para realização de curso completo</t>
  </si>
  <si>
    <t>Σ do número de estudantes internacionais ativos (Graduação e Pós-Graduação)</t>
  </si>
  <si>
    <t>Publicar edital de seleção para receber estudantes internacionais para cursar graduação e pós graduação completa.
 Divulgar o edital junto às embaixadas e instituições internacionais parceiras.
 Selecionar os estudantes e implementar sua vinculação à UFLA.</t>
  </si>
  <si>
    <t>2.1.18</t>
  </si>
  <si>
    <t>Ampliar a captação de recursos internacionais</t>
  </si>
  <si>
    <t>2.1.18.1</t>
  </si>
  <si>
    <t>Trabalhar como interlocutor na captação de recursos internacionais</t>
  </si>
  <si>
    <t>Facilitar o diálogo entre a UFLA (NINTEC e docentes) e as instituições internacionais para viabilizar a formalização de 10 parcerias com transferência de recursos financeiros até o final de 2025.</t>
  </si>
  <si>
    <t>Número de instrumentos de cooperação internacionais com captação de recursos em tramitação</t>
  </si>
  <si>
    <t>Σ do número de instrumentos de cooperação internacional com captação de recursos formalizados</t>
  </si>
  <si>
    <t>Promover o diálogo entre a potencial instituição parceira internacional e os interessados na UFLA.
 Apoiar a tramitação dos instrumentos de cooperação internacional com transferência de recursos financeiros.
 Captar recursos financeiros por meio de projetos por meio de Parcerias Público Privadas.</t>
  </si>
  <si>
    <t>3.1.2</t>
  </si>
  <si>
    <t>Aprimorar a qualidade dos cursos de pós-graduação</t>
  </si>
  <si>
    <t>3.1.2.1</t>
  </si>
  <si>
    <r>
      <rPr>
        <sz val="8"/>
        <color theme="1"/>
        <rFont val="Arial"/>
        <family val="2"/>
      </rPr>
      <t>Acompanhar e direcionar os PPG's (</t>
    </r>
    <r>
      <rPr>
        <b/>
        <sz val="8"/>
        <color theme="1"/>
        <rFont val="Arial"/>
        <family val="2"/>
      </rPr>
      <t>Stricto Sensu</t>
    </r>
    <r>
      <rPr>
        <sz val="8"/>
        <color theme="1"/>
        <rFont val="Arial"/>
        <family val="2"/>
      </rPr>
      <t>)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 os cursos de pós-graduação (</t>
    </r>
    <r>
      <rPr>
        <b/>
        <sz val="8"/>
        <color theme="1"/>
        <rFont val="Arial"/>
        <family val="2"/>
      </rPr>
      <t>Lato Sensu</t>
    </r>
    <r>
      <rPr>
        <sz val="8"/>
        <color theme="1"/>
        <rFont val="Arial"/>
        <family val="2"/>
      </rPr>
      <t>) para manutenção e melhoria dos índices internos de avaliação</t>
    </r>
  </si>
  <si>
    <t xml:space="preserve">Adotar uma ferramenta de monitoramento de índices de desempenho dos PPG's e dos cursos de pós-graduação </t>
  </si>
  <si>
    <t>Número de PPG's e cursos de pós-graduação monitorados</t>
  </si>
  <si>
    <t>Σ do número de PPG's e de cursos de pós-graduação monitorados</t>
  </si>
  <si>
    <t>Benchmark em outras IES para identificar as ferramentas mais utlizadas
Adequar a ferramenta para a realidade da UFLA</t>
  </si>
  <si>
    <t>Dois pontos foram determinantes para o não alcance desse objetivo: 1 - a não divulgação do resultado da avaliação dos programas de pós-graduação por parte da CAPES; 2 - questões relacionadas à necessidade de manutenção do distânciamento social no período. Em 2022, os PPGs em Física (em Associação) e em Ensino de Física foram encerrados.</t>
  </si>
  <si>
    <t>3.1.2.2</t>
  </si>
  <si>
    <t>Implementar e supervisionar ações para 
 autoavaliação e planejamento estratégico dos PPG’s</t>
  </si>
  <si>
    <t>Implementar questionário anual de autoavaliação do planejamento estratégico</t>
  </si>
  <si>
    <t>Número de questionários implementados</t>
  </si>
  <si>
    <t>Σ do número de questionários implementados</t>
  </si>
  <si>
    <t>3.1.2.3</t>
  </si>
  <si>
    <t>Inserir a formação para Equidade, Diversidade
 e Inclusão como ação transdisciplinar aos
 currículos</t>
  </si>
  <si>
    <t>Regulamentar ações para Equidade, Diversidade e Inclusão em todos os PPG's</t>
  </si>
  <si>
    <t>Atualização do regulamento da pós-graduação e dos PPG.</t>
  </si>
  <si>
    <t>Σ do número de PPG's que atualizaram seus regulamentos e a atualização do regulamento da PRPG</t>
  </si>
  <si>
    <t>Elaborar a proposta de alteração do Regulamento Geral da Pós-Graduação.
Aprovar no Conselho da Pós-Graduação.
Elaborar as propostas de alteração dos Regulamentos dos PPG.
Aprovar os Regulamentos pela Câmara competente dos Regulamentos dos PPG.</t>
  </si>
  <si>
    <t xml:space="preserve">Os PPG estavam aguardando a aprovação do regulamento geral da Pós-graduação o que só ocorreu em 16 de novembro de 2021. </t>
  </si>
  <si>
    <t>3.1.2.4</t>
  </si>
  <si>
    <t>Fomentar iniciativas para a ampliação da
 formação empreendedora e de inovação
 tecnológica</t>
  </si>
  <si>
    <t>Estimular a realização de um evento anual voltado ao empreendedorismo para os pós graduandos</t>
  </si>
  <si>
    <t>Número de eventos realizados</t>
  </si>
  <si>
    <t>Σ do número de eventos realizados</t>
  </si>
  <si>
    <t>Organizar eventos voltados ao tema de empreendedorismo.
Divulgar e realizar os eventos.
Realizar a avaliação dos eventos junto a público interessado.</t>
  </si>
  <si>
    <t>Plano de Desenvolvimento da Unidade - PDU</t>
  </si>
  <si>
    <t>Metas</t>
  </si>
  <si>
    <t>Instituto de Ciências Naturais - ICN (PDF)</t>
  </si>
  <si>
    <t>Metas ICN</t>
  </si>
  <si>
    <t>Oportunidades</t>
  </si>
  <si>
    <t>Impacto (efeito) Positivo
1: Incidental - 5: Extremo</t>
  </si>
  <si>
    <t>Grau de relevância</t>
  </si>
  <si>
    <t>Oferta de pelo menos um curso de treinamento em segurança de laboratório por ano</t>
  </si>
  <si>
    <t>Oferta de atualização semestral sobre os trâmites e processos adminiastrativos da Pós-graduação</t>
  </si>
  <si>
    <t>Apoio financeiro institucional para tradução/revisão de artigos científicos</t>
  </si>
  <si>
    <t>Apoio financeiro institucional para o pagamento de taxas de publicação em periódicos</t>
  </si>
  <si>
    <t>Discussão semestral para a avaliação do PPC do PPGMA</t>
  </si>
  <si>
    <t>Busca de incentivo institucional a divulgação e realização do processo de seleção do PPG em outros locais fora da UFLA</t>
  </si>
  <si>
    <t>Criação e consolidação de  ferramenta de divulgação do PPGMA UFLA</t>
  </si>
  <si>
    <t>Edital de seleção da PRPG para as mobilidades acadêmicas internacionais e implementação</t>
  </si>
  <si>
    <t>Regulamentação de oferta de disciplinas em inglês</t>
  </si>
  <si>
    <t>Publicação de edital de seleção para receber estudantes internacionais para cursar pós graduação completa</t>
  </si>
  <si>
    <t>Integração do PPGMA com outros Programas de Pós-graduação da UFLA</t>
  </si>
  <si>
    <t>Integração do PPGMA com outros Programas de Pós-graduação estrangeiros</t>
  </si>
  <si>
    <t>Suporte financeiro para manutenção de equipamentos</t>
  </si>
  <si>
    <t>Organização de eventos internacionais</t>
  </si>
  <si>
    <t>Ameaças</t>
  </si>
  <si>
    <t>Queda no número de estudantes de pós-graduação do PPGMA</t>
  </si>
  <si>
    <t>Desatualização do monitoramento de indicadores de produção científica no PPGMA</t>
  </si>
  <si>
    <t>Defasagem de modelo de gestão administrativa e pedagógica do cursos de pós-graduação</t>
  </si>
  <si>
    <t>Estagnação ou redução do número de publicações de artigos científicos com contribuição de Instituições Internacionais</t>
  </si>
  <si>
    <t>Estagnação ou redução da captação de recursos internacionais</t>
  </si>
  <si>
    <t>Queda na qualidade do curso de pós-graduação</t>
  </si>
  <si>
    <t>Exigência de implantação de autoavaliação e planejamento estratégico do PPG</t>
  </si>
  <si>
    <t>Exigência de regulamentação de ações para Equidade, Diversidade e Inclusão no PPG</t>
  </si>
  <si>
    <t>Estagnação ou redução da captação de recursos nacionais</t>
  </si>
  <si>
    <t>Estagnação ou redução do número de publicações de artigos científicos</t>
  </si>
  <si>
    <t>Falta de envolvimento do corpo docente em relação às atividades de formação no programa</t>
  </si>
  <si>
    <t>Manutenção de relações interpessoais entre os docentes do PPGMA</t>
  </si>
  <si>
    <t>Incapacidade de oferta de disciplinas práticas no PPGMA</t>
  </si>
  <si>
    <t>Incapacidade de expansão do corpo docente do PPGMA</t>
  </si>
  <si>
    <t>Forças</t>
  </si>
  <si>
    <t xml:space="preserve">Infraestrutura Física e de Equipamentos adequados	</t>
  </si>
  <si>
    <t>Nível elevado de qualificação dos servidores docentes</t>
  </si>
  <si>
    <t>Nível elevado de qualificação dos servidores técnicos administrativos</t>
  </si>
  <si>
    <t xml:space="preserve">Estrutura de apoio didático-pedagógica	</t>
  </si>
  <si>
    <t>Qualidade e adequação das teses, dissertações ou equivalente em relação às áreas de concentração e linhas de pesquisa do programa</t>
  </si>
  <si>
    <t>Qualidade da produção intelectual de discentes e egressos.</t>
  </si>
  <si>
    <t>Qualidade das atividades de pesquisa e da produção intelectual do corpo docente no programa</t>
  </si>
  <si>
    <t>Qualidade do corpo docente em relação às atividades de formação no programa</t>
  </si>
  <si>
    <t>Impacto e caráter inovador da produção intelectual em função da natureza do programa</t>
  </si>
  <si>
    <t>Impacto econômico, social e cultural do programa.</t>
  </si>
  <si>
    <t>Condução de projetos de extensão com escolas</t>
  </si>
  <si>
    <t>Condução de projetos em parcerias com outros PPGs</t>
  </si>
  <si>
    <t>Condução de projetos em parcerias com outros IFES</t>
  </si>
  <si>
    <t>Organização de eventos técnico-científicos</t>
  </si>
  <si>
    <t>Internacionalização</t>
  </si>
  <si>
    <t>Fraquezas</t>
  </si>
  <si>
    <t xml:space="preserve">Número baixo de citação de publicações	</t>
  </si>
  <si>
    <t>Número reduzido de servidores técnicos administrativos</t>
  </si>
  <si>
    <t>Captação de recursos</t>
  </si>
  <si>
    <t>Conhecimento sobre uso de ferramentas de gestão</t>
  </si>
  <si>
    <t>Projeto Pedagógico do Curso (PPC)</t>
  </si>
  <si>
    <t>Planejamento estratégico do programa</t>
  </si>
  <si>
    <t>Autoavaliação do programa</t>
  </si>
  <si>
    <t>Acompanhamento de egressos</t>
  </si>
  <si>
    <t>Inserção (local, regional e nacional) e visibilidade do programa</t>
  </si>
  <si>
    <t>Envolvimento do corpo docente em relação às atividades do programa</t>
  </si>
  <si>
    <t>Ausência de secretaria dedicada para getão do Programa</t>
  </si>
  <si>
    <t>Ausência de acesso a Plataforma SciVal</t>
  </si>
  <si>
    <t>Matriz SWOT
Relação de fatores</t>
  </si>
  <si>
    <t>OPORTUNIDADES</t>
  </si>
  <si>
    <t>Total</t>
  </si>
  <si>
    <t>AMEAÇAS</t>
  </si>
  <si>
    <t>0: Relação nula
1: Relação muito baixa
2: Relação baixa
3: Relação razoável
4: Relação alta
5: Relação muito alta</t>
  </si>
  <si>
    <t>FORÇAS</t>
  </si>
  <si>
    <t>FRAQUEZAS</t>
  </si>
  <si>
    <t>Matriz SWOT
Densidade dos quadrantes</t>
  </si>
  <si>
    <t>Grau de atuação da Força</t>
  </si>
  <si>
    <t>Σ Força</t>
  </si>
  <si>
    <t>%T Força</t>
  </si>
  <si>
    <t>POTENCIALIDADE DE AÇÃO OFENSIVA</t>
  </si>
  <si>
    <t>POTENCIALIDADE DE AÇÃO DEFENSIVA</t>
  </si>
  <si>
    <t xml:space="preserve">Indica a existência de potencialidade de ação apontando o quanto as forças podem ajudar a aproveitar as oportunidades do mercado. </t>
  </si>
  <si>
    <t xml:space="preserve">Indica o potencial da capacidade  defensiva demonstrando o quanto o conjunto de forças está preparado para rechaçar as ameaças que se aproximam. </t>
  </si>
  <si>
    <t>Pontos possíveis:</t>
  </si>
  <si>
    <t>Alcance:</t>
  </si>
  <si>
    <t>Densidade:</t>
  </si>
  <si>
    <t>Grau de atuação da Fraqueza</t>
  </si>
  <si>
    <t>%T Forças</t>
  </si>
  <si>
    <t>Σ Fraqueza</t>
  </si>
  <si>
    <t>%T Fraqueza</t>
  </si>
  <si>
    <t>VULNERABILIDADES</t>
  </si>
  <si>
    <t xml:space="preserve">Identifica o nível de debilidade da capacidade ofensiva indicando o quanto as fraquezas podem causar problemas para o aproveitamento das oportunidades. </t>
  </si>
  <si>
    <t xml:space="preserve">Apresenta o nível de vulnerabilidade da organização indicando o quanto o conjunto de fraquezas pode amplificar o efeito das ameaças. </t>
  </si>
  <si>
    <t>Σ Fraquezas</t>
  </si>
  <si>
    <t>%T Fraquezas</t>
  </si>
  <si>
    <t>%T  Forças - %T  Fraquezas</t>
  </si>
  <si>
    <t>Grau de acessibilidade à oportunidade</t>
  </si>
  <si>
    <t>Grau de impacto da ameça</t>
  </si>
  <si>
    <t>Densidade dos Quadrantes</t>
  </si>
  <si>
    <t>SWOT</t>
  </si>
  <si>
    <t>Posicionamento Estratégico Global</t>
  </si>
  <si>
    <t>Capacidade Ofensiva</t>
  </si>
  <si>
    <t>Capacidade Defensiva</t>
  </si>
  <si>
    <t>Intervalo do posicionamento</t>
  </si>
  <si>
    <t>Condição dominante do posicionamento</t>
  </si>
  <si>
    <r>
      <rPr>
        <sz val="12"/>
        <color theme="1"/>
        <rFont val="Arial"/>
        <family val="2"/>
      </rPr>
      <t xml:space="preserve">Indicação de estratégia </t>
    </r>
    <r>
      <rPr>
        <sz val="12"/>
        <color rgb="FFFF0000"/>
        <rFont val="Arial"/>
        <family val="2"/>
      </rPr>
      <t>*</t>
    </r>
  </si>
  <si>
    <t xml:space="preserve"> 101% a 200%</t>
  </si>
  <si>
    <t>Muito favorável</t>
  </si>
  <si>
    <t>Altamente agressiva</t>
  </si>
  <si>
    <t>31% a 100%</t>
  </si>
  <si>
    <t>Favorável</t>
  </si>
  <si>
    <t>Predominante agressiva</t>
  </si>
  <si>
    <t>-30% a 30%</t>
  </si>
  <si>
    <t>Equilíbrio</t>
  </si>
  <si>
    <t>Essencialmente seletiva</t>
  </si>
  <si>
    <t>POSICIONAMENTO ESTRATÉGICO GLOBAL</t>
  </si>
  <si>
    <t xml:space="preserve"> -100% a -31%</t>
  </si>
  <si>
    <t>Desfavorável</t>
  </si>
  <si>
    <t>Predominante defensiva</t>
  </si>
  <si>
    <t>-200% a -101%</t>
  </si>
  <si>
    <t>Muito desfavorável</t>
  </si>
  <si>
    <t>Sobrevivência</t>
  </si>
  <si>
    <t xml:space="preserve">*A adoção da indicação de estratégica precisa ser avaliada com muito cuidado, pois, se considerarmos o conceito de racionalidade limitada, muitas ameaças e fraquezas podem não ter sido identificadas.
Apesar disso, o indicador pode auxiliar na formulação das estratégias.
</t>
  </si>
  <si>
    <t>-31% a -100%</t>
  </si>
  <si>
    <t>101% a 200%</t>
  </si>
  <si>
    <t>Dimensão/Grupo</t>
  </si>
  <si>
    <r>
      <rPr>
        <b/>
        <sz val="10"/>
        <color theme="1"/>
        <rFont val="arial, sans, sans-serif"/>
      </rPr>
      <t>Resultados e Sociedade</t>
    </r>
    <r>
      <rPr>
        <sz val="10"/>
        <color theme="1"/>
        <rFont val="arial, sans, sans-serif"/>
      </rPr>
      <t>: Qualidade da Educação/Sustentabilidade Econômica/Responsabilidade Social e Ambiental</t>
    </r>
  </si>
  <si>
    <r>
      <rPr>
        <b/>
        <sz val="10"/>
        <color theme="1"/>
        <rFont val="Arial"/>
        <family val="2"/>
      </rPr>
      <t>Resultados e Sociedade</t>
    </r>
    <r>
      <rPr>
        <sz val="10"/>
        <color theme="1"/>
        <rFont val="Arial"/>
        <family val="2"/>
      </rPr>
      <t>: São objetivos que  precisam ser alcançados para o alcance integral da criação de valor para a sociedade e o cumprimento da Missão Institucional de modo sustentável. Esses objetivos também se organizam de acordo com as áreas finalísticas que compõem a Cadeia de Valor da UFLA.</t>
    </r>
  </si>
  <si>
    <r>
      <rPr>
        <b/>
        <sz val="10"/>
        <color theme="1"/>
        <rFont val="arial, sans, sans-serif"/>
      </rPr>
      <t>Processos Internos</t>
    </r>
    <r>
      <rPr>
        <sz val="10"/>
        <color theme="1"/>
        <rFont val="arial, sans, sans-serif"/>
      </rPr>
      <t>: Ensino, Pesquisa e Extensão/Assistência Estudantil/Gestão, Comunicação e Meio Ambiente</t>
    </r>
  </si>
  <si>
    <r>
      <rPr>
        <b/>
        <sz val="10"/>
        <color theme="1"/>
        <rFont val="Arial"/>
        <family val="2"/>
      </rPr>
      <t>Processos Internos</t>
    </r>
    <r>
      <rPr>
        <sz val="10"/>
        <color theme="1"/>
        <rFont val="Arial"/>
        <family val="2"/>
      </rPr>
      <t>: Esses objetivos criam e cumprem a proposição de valor para a sociedade. O desempenho dos processos internos é um indicador de tendência de melhorias que terão impacto nos resultados e no atendimento às demandas da sociedade.</t>
    </r>
  </si>
  <si>
    <r>
      <rPr>
        <b/>
        <sz val="10"/>
        <color theme="1"/>
        <rFont val="arial, sans, sans-serif"/>
      </rPr>
      <t>Governança, Aprendizagem e Recursos</t>
    </r>
    <r>
      <rPr>
        <sz val="10"/>
        <color theme="1"/>
        <rFont val="arial, sans, sans-serif"/>
      </rPr>
      <t>: Alinhamento Estratégico, Transparência e Prestação de Contas / Integridade, Gestão de Riscos e Controles Internos / Governança Digital / Gestão de Pessoas / Infraestrutura Física / Infraestrutura de TI e Equipamentos</t>
    </r>
  </si>
  <si>
    <r>
      <rPr>
        <b/>
        <sz val="10"/>
        <color theme="1"/>
        <rFont val="Arial"/>
        <family val="2"/>
      </rPr>
      <t>Governança, Aprendizagem e Recursos</t>
    </r>
    <r>
      <rPr>
        <sz val="10"/>
        <color theme="1"/>
        <rFont val="Arial"/>
        <family val="2"/>
      </rPr>
      <t>: Composto por objetivos que demonstram como governança, pessoas, tecnologia da informação, infraestrutura física e equipamentos se conjungam para sustentar a estratégia. As melhorias nos resultados de Governança, Aprendizagem e Recursos são indicadores de tendência para os processos internos em busca dos resultados para a sociedade</t>
    </r>
  </si>
  <si>
    <t>Integração do PPGMA com outros Programas de Pós-graduação em Microbiologia Agrícola fora da UFLA</t>
  </si>
  <si>
    <r>
      <rPr>
        <b/>
        <sz val="12"/>
        <color rgb="FFFFFFFF"/>
        <rFont val="Arial"/>
        <family val="2"/>
        <scheme val="minor"/>
      </rPr>
      <t xml:space="preserve">Diferenciação sobre os concorrentes
</t>
    </r>
    <r>
      <rPr>
        <sz val="12"/>
        <color rgb="FFFFFFFF"/>
        <rFont val="Arial"/>
        <family val="2"/>
        <scheme val="minor"/>
      </rPr>
      <t>1: Muito pequena  - 5: Muito grande</t>
    </r>
  </si>
  <si>
    <r>
      <rPr>
        <b/>
        <sz val="12"/>
        <color rgb="FFFFFFFF"/>
        <rFont val="Arial"/>
        <family val="2"/>
        <scheme val="minor"/>
      </rPr>
      <t xml:space="preserve">Facilidade de imitação
</t>
    </r>
    <r>
      <rPr>
        <sz val="12"/>
        <color rgb="FFFFFFFF"/>
        <rFont val="Arial"/>
        <family val="2"/>
        <scheme val="minor"/>
      </rPr>
      <t>1: Muito fácil - 5: Muito difícil</t>
    </r>
  </si>
  <si>
    <r>
      <rPr>
        <b/>
        <sz val="12"/>
        <color rgb="FFFFFFFF"/>
        <rFont val="Arial"/>
        <family val="2"/>
        <scheme val="minor"/>
      </rPr>
      <t>Impacto (efeito) Positivo</t>
    </r>
    <r>
      <rPr>
        <sz val="12"/>
        <color rgb="FFFFFFFF"/>
        <rFont val="Arial"/>
        <family val="2"/>
        <scheme val="minor"/>
      </rPr>
      <t xml:space="preserve">
1: Incidental - 5: Extremo</t>
    </r>
  </si>
  <si>
    <r>
      <rPr>
        <b/>
        <sz val="12"/>
        <color rgb="FFFFFFFF"/>
        <rFont val="Arial"/>
        <family val="2"/>
      </rPr>
      <t xml:space="preserve">Diferenciação dos concorrentes
</t>
    </r>
    <r>
      <rPr>
        <sz val="12"/>
        <color rgb="FFFFFFFF"/>
        <rFont val="Arial"/>
        <family val="2"/>
      </rPr>
      <t>1: Muito pequena  - 5: Muito grande</t>
    </r>
  </si>
  <si>
    <r>
      <rPr>
        <b/>
        <sz val="12"/>
        <color rgb="FFFFFFFF"/>
        <rFont val="Arial"/>
        <family val="2"/>
      </rPr>
      <t xml:space="preserve">Facilidade de melhoria
</t>
    </r>
    <r>
      <rPr>
        <sz val="12"/>
        <color rgb="FFFFFFFF"/>
        <rFont val="Arial"/>
        <family val="2"/>
      </rPr>
      <t>1: Muito fácil - 5: Muito difícil</t>
    </r>
  </si>
  <si>
    <r>
      <rPr>
        <b/>
        <sz val="12"/>
        <color rgb="FFFFFFFF"/>
        <rFont val="Arial"/>
        <family val="2"/>
      </rPr>
      <t>Impacto (efeito) Negativo</t>
    </r>
    <r>
      <rPr>
        <sz val="12"/>
        <color rgb="FFFFFFFF"/>
        <rFont val="Arial"/>
        <family val="2"/>
      </rPr>
      <t xml:space="preserve">
1: Incidental - 5: Extremo</t>
    </r>
  </si>
  <si>
    <t>Incapacidade de implantar iniciativas para a ampliação da formação empreendedora e de inovação tecnológica</t>
  </si>
  <si>
    <t>Impossibilidade de acesso a plataforma SciVal</t>
  </si>
  <si>
    <t>Capacidade de inovação</t>
  </si>
  <si>
    <t>Capacidade de inovação e inserçao no mercado</t>
  </si>
  <si>
    <t xml:space="preserve"> </t>
  </si>
  <si>
    <r>
      <rPr>
        <b/>
        <sz val="12"/>
        <color rgb="FFFFFFFF"/>
        <rFont val="Arial"/>
        <family val="2"/>
        <scheme val="minor"/>
      </rPr>
      <t>Probabilidade de ocorrência</t>
    </r>
    <r>
      <rPr>
        <sz val="12"/>
        <color rgb="FFFFFFFF"/>
        <rFont val="Arial"/>
        <family val="2"/>
        <scheme val="minor"/>
      </rPr>
      <t xml:space="preserve">
1-Rara - 5-Muito provavelmente</t>
    </r>
  </si>
  <si>
    <r>
      <rPr>
        <b/>
        <sz val="12"/>
        <color rgb="FFFFFFFF"/>
        <rFont val="Arial"/>
        <family val="2"/>
        <scheme val="minor"/>
      </rPr>
      <t>Potencialidade</t>
    </r>
    <r>
      <rPr>
        <sz val="12"/>
        <color rgb="FFFFFFFF"/>
        <rFont val="Arial"/>
        <family val="2"/>
        <scheme val="minor"/>
      </rPr>
      <t xml:space="preserve">
1: Muito baixa - 5: Muito alta</t>
    </r>
  </si>
  <si>
    <r>
      <rPr>
        <b/>
        <sz val="12"/>
        <color theme="0"/>
        <rFont val="Arial (Body)"/>
      </rPr>
      <t>Probabilidade de ocorrência</t>
    </r>
    <r>
      <rPr>
        <sz val="12"/>
        <color theme="0"/>
        <rFont val="Arial (Body)"/>
      </rPr>
      <t xml:space="preserve">
1-Raramente - 5-Muito provávelmente</t>
    </r>
  </si>
  <si>
    <r>
      <rPr>
        <b/>
        <sz val="12"/>
        <color theme="0"/>
        <rFont val="Arial (Body)"/>
      </rPr>
      <t xml:space="preserve">Impacto (efeito) Negativo
</t>
    </r>
    <r>
      <rPr>
        <sz val="12"/>
        <color theme="0"/>
        <rFont val="Arial (Body)"/>
      </rPr>
      <t>1: Incidental - 5: Extremo</t>
    </r>
  </si>
  <si>
    <r>
      <rPr>
        <b/>
        <sz val="12"/>
        <color theme="0"/>
        <rFont val="Arial (Body)"/>
      </rPr>
      <t>Vulnerabilidade</t>
    </r>
    <r>
      <rPr>
        <sz val="12"/>
        <color theme="0"/>
        <rFont val="Arial (Body)"/>
      </rPr>
      <t xml:space="preserve">
1: Muito baixa - 5: Muito 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</si>
</sst>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58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  <scheme val="minor"/>
    </font>
    <font>
      <b/>
      <sz val="8"/>
      <color rgb="FFFFFFFF"/>
      <name val="Arial"/>
      <family val="2"/>
      <scheme val="minor"/>
    </font>
    <font>
      <sz val="8"/>
      <color rgb="FFFFFFFF"/>
      <name val="Arial"/>
      <family val="2"/>
      <scheme val="minor"/>
    </font>
    <font>
      <sz val="8"/>
      <color theme="1"/>
      <name val="Arial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rgb="FF202124"/>
      <name val="Roboto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0"/>
      <color rgb="FF0000FF"/>
      <name val="Arial"/>
      <family val="2"/>
      <scheme val="minor"/>
    </font>
    <font>
      <b/>
      <sz val="10"/>
      <color rgb="FF9900FF"/>
      <name val="Arial"/>
      <family val="2"/>
      <scheme val="minor"/>
    </font>
    <font>
      <sz val="10"/>
      <color rgb="FFFFFFFF"/>
      <name val="Arial"/>
      <family val="2"/>
      <scheme val="minor"/>
    </font>
    <font>
      <sz val="10"/>
      <color rgb="FFFFFFFF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  <scheme val="minor"/>
    </font>
    <font>
      <sz val="12"/>
      <color rgb="FF0000FF"/>
      <name val="Arial"/>
      <family val="2"/>
      <scheme val="minor"/>
    </font>
    <font>
      <sz val="12"/>
      <color rgb="FFFF0000"/>
      <name val="Arial"/>
      <family val="2"/>
      <scheme val="minor"/>
    </font>
    <font>
      <sz val="12"/>
      <color rgb="FF9900FF"/>
      <name val="Arial"/>
      <family val="2"/>
      <scheme val="minor"/>
    </font>
    <font>
      <b/>
      <sz val="14"/>
      <color theme="1"/>
      <name val="Arial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, sans, sans-serif"/>
    </font>
    <font>
      <sz val="10"/>
      <color theme="1"/>
      <name val="arial, sans, sans-serif"/>
    </font>
    <font>
      <sz val="12"/>
      <color rgb="FF000000"/>
      <name val="Arial (Body)"/>
    </font>
    <font>
      <sz val="12"/>
      <color theme="1"/>
      <name val="Arial (Body)"/>
    </font>
    <font>
      <sz val="12"/>
      <color rgb="FF000000"/>
      <name val="Arial"/>
      <family val="2"/>
      <scheme val="minor"/>
    </font>
    <font>
      <sz val="12"/>
      <color rgb="FF000000"/>
      <name val="Arial"/>
      <family val="2"/>
    </font>
    <font>
      <sz val="12"/>
      <color rgb="FF202124"/>
      <name val="Roboto"/>
    </font>
    <font>
      <sz val="12"/>
      <color rgb="FFFFFFFF"/>
      <name val="Arial"/>
      <family val="2"/>
      <scheme val="minor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sz val="12"/>
      <color rgb="FF000000"/>
      <name val="Roboto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 (Body)"/>
    </font>
    <font>
      <sz val="12"/>
      <color theme="0"/>
      <name val="Arial (Body)"/>
    </font>
    <font>
      <sz val="12"/>
      <name val="Arial"/>
      <family val="2"/>
      <scheme val="minor"/>
    </font>
    <font>
      <b/>
      <sz val="16"/>
      <color rgb="FF000000"/>
      <name val="Open_sansregular"/>
    </font>
    <font>
      <u/>
      <sz val="16"/>
      <color rgb="FF337AB7"/>
      <name val="Open_sansregular"/>
    </font>
    <font>
      <b/>
      <u/>
      <sz val="16"/>
      <color rgb="FF337AB7"/>
      <name val="Open_sansregular"/>
    </font>
  </fonts>
  <fills count="1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20124D"/>
        <bgColor rgb="FF20124D"/>
      </patternFill>
    </fill>
    <fill>
      <patternFill patternType="solid">
        <fgColor rgb="FFF3F3F3"/>
        <bgColor rgb="FFF3F3F3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rgb="FFE06666"/>
        <bgColor rgb="FFE06666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</fills>
  <borders count="5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E8E7E7"/>
      </left>
      <right/>
      <top style="thin">
        <color rgb="FFE8E7E7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CCCCCC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7" fillId="6" borderId="4" xfId="0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0" xfId="0" applyFont="1" applyFill="1" applyAlignment="1">
      <alignment vertical="center" wrapText="1"/>
    </xf>
    <xf numFmtId="0" fontId="7" fillId="6" borderId="6" xfId="0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9" fontId="7" fillId="6" borderId="0" xfId="0" applyNumberFormat="1" applyFont="1" applyFill="1" applyAlignment="1">
      <alignment horizontal="center" vertical="center"/>
    </xf>
    <xf numFmtId="4" fontId="7" fillId="6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/>
    </xf>
    <xf numFmtId="49" fontId="7" fillId="6" borderId="6" xfId="0" applyNumberFormat="1" applyFont="1" applyFill="1" applyBorder="1" applyAlignment="1">
      <alignment vertical="center" wrapText="1"/>
    </xf>
    <xf numFmtId="4" fontId="7" fillId="6" borderId="6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22" fillId="3" borderId="15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/>
    </xf>
    <xf numFmtId="164" fontId="18" fillId="3" borderId="19" xfId="0" applyNumberFormat="1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left" vertical="top" wrapText="1"/>
    </xf>
    <xf numFmtId="0" fontId="23" fillId="3" borderId="30" xfId="0" applyFont="1" applyFill="1" applyBorder="1" applyAlignment="1">
      <alignment horizontal="right" vertical="top" wrapText="1"/>
    </xf>
    <xf numFmtId="0" fontId="23" fillId="3" borderId="30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center" vertical="top" wrapText="1"/>
    </xf>
    <xf numFmtId="0" fontId="24" fillId="3" borderId="4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vertical="top" wrapText="1"/>
    </xf>
    <xf numFmtId="0" fontId="23" fillId="3" borderId="0" xfId="0" applyFont="1" applyFill="1" applyAlignment="1">
      <alignment horizontal="right" vertical="top" wrapText="1"/>
    </xf>
    <xf numFmtId="0" fontId="27" fillId="3" borderId="0" xfId="0" applyFont="1" applyFill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164" fontId="18" fillId="3" borderId="16" xfId="0" applyNumberFormat="1" applyFont="1" applyFill="1" applyBorder="1" applyAlignment="1">
      <alignment horizontal="center" vertical="center" wrapText="1"/>
    </xf>
    <xf numFmtId="164" fontId="18" fillId="3" borderId="17" xfId="0" applyNumberFormat="1" applyFont="1" applyFill="1" applyBorder="1" applyAlignment="1">
      <alignment horizontal="center" vertical="center" wrapText="1"/>
    </xf>
    <xf numFmtId="164" fontId="10" fillId="3" borderId="1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center"/>
    </xf>
    <xf numFmtId="0" fontId="18" fillId="0" borderId="31" xfId="0" applyFont="1" applyBorder="1"/>
    <xf numFmtId="0" fontId="10" fillId="3" borderId="2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0" xfId="0" applyFont="1" applyFill="1"/>
    <xf numFmtId="164" fontId="26" fillId="3" borderId="0" xfId="0" applyNumberFormat="1" applyFont="1" applyFill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164" fontId="18" fillId="3" borderId="28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164" fontId="18" fillId="0" borderId="30" xfId="0" applyNumberFormat="1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164" fontId="18" fillId="0" borderId="20" xfId="0" applyNumberFormat="1" applyFont="1" applyBorder="1" applyAlignment="1">
      <alignment horizontal="center" wrapText="1"/>
    </xf>
    <xf numFmtId="164" fontId="18" fillId="0" borderId="21" xfId="0" applyNumberFormat="1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164" fontId="18" fillId="0" borderId="11" xfId="0" applyNumberFormat="1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164" fontId="18" fillId="0" borderId="10" xfId="0" applyNumberFormat="1" applyFont="1" applyBorder="1" applyAlignment="1">
      <alignment horizontal="center" wrapText="1"/>
    </xf>
    <xf numFmtId="0" fontId="10" fillId="0" borderId="12" xfId="0" applyFont="1" applyBorder="1"/>
    <xf numFmtId="0" fontId="10" fillId="0" borderId="18" xfId="0" applyFont="1" applyBorder="1" applyAlignment="1">
      <alignment wrapText="1"/>
    </xf>
    <xf numFmtId="0" fontId="10" fillId="0" borderId="18" xfId="0" applyFont="1" applyBorder="1"/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1" fillId="0" borderId="0" xfId="0" applyFont="1"/>
    <xf numFmtId="0" fontId="4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7" fillId="7" borderId="34" xfId="0" applyFont="1" applyFill="1" applyBorder="1" applyAlignment="1">
      <alignment horizontal="center" vertical="center"/>
    </xf>
    <xf numFmtId="0" fontId="46" fillId="7" borderId="34" xfId="0" applyFont="1" applyFill="1" applyBorder="1" applyAlignment="1">
      <alignment horizontal="center" vertical="center" wrapText="1"/>
    </xf>
    <xf numFmtId="0" fontId="17" fillId="7" borderId="34" xfId="0" applyFont="1" applyFill="1" applyBorder="1" applyAlignment="1">
      <alignment horizontal="center" vertical="center" wrapText="1"/>
    </xf>
    <xf numFmtId="0" fontId="42" fillId="0" borderId="34" xfId="0" applyFont="1" applyBorder="1" applyAlignment="1">
      <alignment wrapText="1"/>
    </xf>
    <xf numFmtId="0" fontId="41" fillId="0" borderId="34" xfId="0" applyFont="1" applyBorder="1" applyAlignment="1">
      <alignment vertical="center"/>
    </xf>
    <xf numFmtId="0" fontId="41" fillId="0" borderId="34" xfId="0" applyFont="1" applyBorder="1"/>
    <xf numFmtId="0" fontId="42" fillId="0" borderId="34" xfId="0" applyFont="1" applyBorder="1"/>
    <xf numFmtId="0" fontId="42" fillId="0" borderId="34" xfId="0" applyFont="1" applyBorder="1" applyAlignment="1">
      <alignment vertical="center"/>
    </xf>
    <xf numFmtId="0" fontId="37" fillId="0" borderId="34" xfId="0" applyFont="1" applyBorder="1" applyAlignment="1">
      <alignment wrapText="1"/>
    </xf>
    <xf numFmtId="0" fontId="1" fillId="0" borderId="34" xfId="0" applyFont="1" applyBorder="1" applyAlignment="1">
      <alignment horizontal="center"/>
    </xf>
    <xf numFmtId="0" fontId="44" fillId="0" borderId="34" xfId="0" applyFont="1" applyBorder="1" applyAlignment="1">
      <alignment wrapText="1"/>
    </xf>
    <xf numFmtId="0" fontId="45" fillId="0" borderId="34" xfId="0" applyFont="1" applyBorder="1" applyAlignment="1">
      <alignment horizontal="left"/>
    </xf>
    <xf numFmtId="0" fontId="1" fillId="0" borderId="34" xfId="0" applyFont="1" applyBorder="1" applyAlignment="1">
      <alignment wrapText="1"/>
    </xf>
    <xf numFmtId="0" fontId="43" fillId="0" borderId="34" xfId="0" applyFont="1" applyBorder="1"/>
    <xf numFmtId="0" fontId="1" fillId="0" borderId="34" xfId="0" applyFont="1" applyBorder="1"/>
    <xf numFmtId="0" fontId="43" fillId="0" borderId="34" xfId="0" applyFont="1" applyBorder="1" applyAlignment="1">
      <alignment wrapText="1"/>
    </xf>
    <xf numFmtId="0" fontId="17" fillId="8" borderId="34" xfId="0" applyFont="1" applyFill="1" applyBorder="1" applyAlignment="1">
      <alignment horizontal="center" vertical="center" wrapText="1"/>
    </xf>
    <xf numFmtId="0" fontId="48" fillId="8" borderId="34" xfId="0" applyFont="1" applyFill="1" applyBorder="1" applyAlignment="1">
      <alignment horizontal="center" vertical="center" wrapText="1"/>
    </xf>
    <xf numFmtId="0" fontId="44" fillId="0" borderId="34" xfId="0" applyFont="1" applyBorder="1" applyAlignment="1">
      <alignment horizontal="left"/>
    </xf>
    <xf numFmtId="0" fontId="49" fillId="0" borderId="34" xfId="0" applyFont="1" applyBorder="1" applyAlignment="1">
      <alignment horizontal="left"/>
    </xf>
    <xf numFmtId="0" fontId="13" fillId="3" borderId="3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15" fillId="3" borderId="34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/>
    </xf>
    <xf numFmtId="0" fontId="15" fillId="0" borderId="34" xfId="0" applyFont="1" applyBorder="1" applyAlignment="1">
      <alignment horizontal="center" textRotation="90" wrapText="1"/>
    </xf>
    <xf numFmtId="0" fontId="15" fillId="3" borderId="34" xfId="0" applyFont="1" applyFill="1" applyBorder="1"/>
    <xf numFmtId="0" fontId="3" fillId="0" borderId="34" xfId="0" applyFont="1" applyBorder="1" applyAlignment="1">
      <alignment wrapText="1"/>
    </xf>
    <xf numFmtId="0" fontId="13" fillId="3" borderId="34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4" xfId="0" applyFont="1" applyBorder="1" applyAlignment="1">
      <alignment horizontal="center"/>
    </xf>
    <xf numFmtId="0" fontId="11" fillId="0" borderId="34" xfId="0" applyFont="1" applyBorder="1" applyAlignment="1">
      <alignment textRotation="90" wrapText="1"/>
    </xf>
    <xf numFmtId="0" fontId="21" fillId="0" borderId="34" xfId="0" applyFont="1" applyBorder="1" applyAlignment="1">
      <alignment horizontal="center" textRotation="90"/>
    </xf>
    <xf numFmtId="0" fontId="10" fillId="3" borderId="34" xfId="0" applyFont="1" applyFill="1" applyBorder="1" applyAlignment="1">
      <alignment wrapText="1"/>
    </xf>
    <xf numFmtId="0" fontId="10" fillId="3" borderId="34" xfId="0" applyFont="1" applyFill="1" applyBorder="1"/>
    <xf numFmtId="0" fontId="10" fillId="0" borderId="35" xfId="0" applyFont="1" applyBorder="1" applyAlignment="1">
      <alignment horizontal="center"/>
    </xf>
    <xf numFmtId="0" fontId="11" fillId="0" borderId="35" xfId="0" applyFont="1" applyBorder="1" applyAlignment="1">
      <alignment textRotation="90" wrapText="1"/>
    </xf>
    <xf numFmtId="0" fontId="1" fillId="3" borderId="0" xfId="0" applyFont="1" applyFill="1" applyAlignment="1">
      <alignment horizontal="center" vertical="center"/>
    </xf>
    <xf numFmtId="164" fontId="25" fillId="3" borderId="0" xfId="0" applyNumberFormat="1" applyFont="1" applyFill="1" applyAlignment="1">
      <alignment horizontal="center" vertical="center" wrapText="1"/>
    </xf>
    <xf numFmtId="0" fontId="2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26" fillId="3" borderId="0" xfId="0" applyNumberFormat="1" applyFont="1" applyFill="1" applyAlignment="1">
      <alignment horizontal="center" vertical="center" wrapText="1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50" xfId="0" applyBorder="1"/>
    <xf numFmtId="0" fontId="0" fillId="0" borderId="49" xfId="0" applyBorder="1"/>
    <xf numFmtId="0" fontId="23" fillId="0" borderId="51" xfId="0" applyFont="1" applyBorder="1" applyAlignment="1">
      <alignment horizontal="center" vertical="center" wrapText="1"/>
    </xf>
    <xf numFmtId="49" fontId="10" fillId="0" borderId="51" xfId="0" applyNumberFormat="1" applyFont="1" applyBorder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49" fontId="18" fillId="0" borderId="50" xfId="0" applyNumberFormat="1" applyFont="1" applyBorder="1" applyAlignment="1">
      <alignment horizontal="center" vertical="center"/>
    </xf>
    <xf numFmtId="0" fontId="10" fillId="0" borderId="50" xfId="0" applyFont="1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23" fillId="0" borderId="34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1" fillId="0" borderId="34" xfId="0" applyFont="1" applyBorder="1"/>
    <xf numFmtId="10" fontId="31" fillId="0" borderId="34" xfId="0" applyNumberFormat="1" applyFont="1" applyBorder="1" applyAlignment="1">
      <alignment horizontal="center"/>
    </xf>
    <xf numFmtId="164" fontId="33" fillId="0" borderId="34" xfId="0" applyNumberFormat="1" applyFont="1" applyBorder="1" applyAlignment="1">
      <alignment horizontal="center"/>
    </xf>
    <xf numFmtId="0" fontId="32" fillId="0" borderId="34" xfId="0" applyFont="1" applyBorder="1"/>
    <xf numFmtId="10" fontId="33" fillId="0" borderId="34" xfId="0" applyNumberFormat="1" applyFont="1" applyBorder="1" applyAlignment="1">
      <alignment horizontal="center"/>
    </xf>
    <xf numFmtId="10" fontId="32" fillId="0" borderId="34" xfId="0" applyNumberFormat="1" applyFont="1" applyBorder="1" applyAlignment="1">
      <alignment horizontal="center"/>
    </xf>
    <xf numFmtId="0" fontId="23" fillId="0" borderId="4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10" fontId="23" fillId="0" borderId="34" xfId="0" applyNumberFormat="1" applyFont="1" applyBorder="1" applyAlignment="1">
      <alignment horizontal="center"/>
    </xf>
    <xf numFmtId="0" fontId="10" fillId="8" borderId="34" xfId="0" applyFont="1" applyFill="1" applyBorder="1"/>
    <xf numFmtId="0" fontId="10" fillId="9" borderId="34" xfId="0" applyFont="1" applyFill="1" applyBorder="1"/>
    <xf numFmtId="10" fontId="19" fillId="10" borderId="34" xfId="0" applyNumberFormat="1" applyFont="1" applyFill="1" applyBorder="1" applyAlignment="1">
      <alignment horizontal="right" vertical="center"/>
    </xf>
    <xf numFmtId="0" fontId="18" fillId="11" borderId="34" xfId="0" applyFont="1" applyFill="1" applyBorder="1" applyAlignment="1">
      <alignment horizontal="left" vertical="center"/>
    </xf>
    <xf numFmtId="0" fontId="10" fillId="7" borderId="34" xfId="0" applyFont="1" applyFill="1" applyBorder="1"/>
    <xf numFmtId="49" fontId="18" fillId="0" borderId="49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3" fillId="0" borderId="34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52" fillId="8" borderId="34" xfId="0" applyFont="1" applyFill="1" applyBorder="1" applyAlignment="1">
      <alignment horizontal="center" vertical="center"/>
    </xf>
    <xf numFmtId="0" fontId="53" fillId="8" borderId="34" xfId="0" applyFont="1" applyFill="1" applyBorder="1" applyAlignment="1">
      <alignment horizontal="center" vertical="center" wrapText="1"/>
    </xf>
    <xf numFmtId="0" fontId="52" fillId="8" borderId="34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vertical="top" wrapText="1"/>
    </xf>
    <xf numFmtId="0" fontId="43" fillId="3" borderId="34" xfId="0" applyFont="1" applyFill="1" applyBorder="1" applyAlignment="1">
      <alignment wrapText="1"/>
    </xf>
    <xf numFmtId="0" fontId="1" fillId="0" borderId="0" xfId="0" applyFont="1"/>
    <xf numFmtId="0" fontId="55" fillId="0" borderId="9" xfId="0" applyFont="1" applyBorder="1" applyAlignment="1">
      <alignment horizontal="left" vertical="top"/>
    </xf>
    <xf numFmtId="0" fontId="56" fillId="0" borderId="9" xfId="0" applyFont="1" applyBorder="1"/>
    <xf numFmtId="0" fontId="57" fillId="0" borderId="9" xfId="0" applyFont="1" applyBorder="1"/>
    <xf numFmtId="0" fontId="19" fillId="2" borderId="34" xfId="0" applyFont="1" applyFill="1" applyBorder="1" applyAlignment="1">
      <alignment horizontal="center" wrapText="1"/>
    </xf>
    <xf numFmtId="0" fontId="54" fillId="0" borderId="34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0" borderId="4" xfId="0" applyFont="1" applyBorder="1"/>
    <xf numFmtId="49" fontId="7" fillId="6" borderId="4" xfId="0" applyNumberFormat="1" applyFont="1" applyFill="1" applyBorder="1" applyAlignment="1">
      <alignment vertical="center" wrapText="1"/>
    </xf>
    <xf numFmtId="0" fontId="2" fillId="3" borderId="4" xfId="0" applyFont="1" applyFill="1" applyBorder="1"/>
    <xf numFmtId="0" fontId="2" fillId="6" borderId="4" xfId="0" applyFont="1" applyFill="1" applyBorder="1"/>
    <xf numFmtId="0" fontId="2" fillId="3" borderId="6" xfId="0" applyFont="1" applyFill="1" applyBorder="1"/>
    <xf numFmtId="49" fontId="7" fillId="3" borderId="4" xfId="0" applyNumberFormat="1" applyFont="1" applyFill="1" applyBorder="1" applyAlignment="1">
      <alignment vertical="center" wrapText="1"/>
    </xf>
    <xf numFmtId="0" fontId="2" fillId="6" borderId="6" xfId="0" applyFont="1" applyFill="1" applyBorder="1"/>
    <xf numFmtId="0" fontId="7" fillId="3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0" fillId="0" borderId="0" xfId="0"/>
    <xf numFmtId="0" fontId="5" fillId="5" borderId="0" xfId="0" applyFont="1" applyFill="1" applyAlignment="1">
      <alignment horizontal="center" vertical="top" wrapText="1"/>
    </xf>
    <xf numFmtId="0" fontId="2" fillId="0" borderId="5" xfId="0" applyFont="1" applyBorder="1"/>
    <xf numFmtId="0" fontId="5" fillId="5" borderId="4" xfId="0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center" vertical="center"/>
    </xf>
    <xf numFmtId="0" fontId="13" fillId="3" borderId="34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textRotation="90"/>
    </xf>
    <xf numFmtId="0" fontId="2" fillId="0" borderId="34" xfId="0" applyFont="1" applyBorder="1"/>
    <xf numFmtId="0" fontId="13" fillId="3" borderId="34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/>
    </xf>
    <xf numFmtId="0" fontId="50" fillId="8" borderId="34" xfId="0" applyFont="1" applyFill="1" applyBorder="1" applyAlignment="1">
      <alignment horizontal="center" vertical="center" textRotation="90"/>
    </xf>
    <xf numFmtId="0" fontId="51" fillId="0" borderId="34" xfId="0" applyFont="1" applyBorder="1"/>
    <xf numFmtId="0" fontId="13" fillId="3" borderId="34" xfId="0" applyFont="1" applyFill="1" applyBorder="1"/>
    <xf numFmtId="0" fontId="0" fillId="0" borderId="34" xfId="0" applyBorder="1"/>
    <xf numFmtId="0" fontId="14" fillId="7" borderId="34" xfId="0" applyFont="1" applyFill="1" applyBorder="1" applyAlignment="1">
      <alignment horizontal="center" vertical="center" wrapText="1"/>
    </xf>
    <xf numFmtId="0" fontId="50" fillId="8" borderId="34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2" fillId="0" borderId="17" xfId="0" applyFont="1" applyBorder="1"/>
    <xf numFmtId="0" fontId="10" fillId="0" borderId="16" xfId="0" applyFont="1" applyBorder="1" applyAlignment="1">
      <alignment horizontal="center" wrapText="1"/>
    </xf>
    <xf numFmtId="0" fontId="23" fillId="3" borderId="0" xfId="0" applyFont="1" applyFill="1" applyAlignment="1">
      <alignment horizontal="left" vertical="top" wrapText="1"/>
    </xf>
    <xf numFmtId="0" fontId="18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9" fillId="3" borderId="0" xfId="0" applyFont="1" applyFill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3" xfId="0" applyFont="1" applyFill="1" applyBorder="1"/>
    <xf numFmtId="0" fontId="10" fillId="3" borderId="0" xfId="0" applyFont="1" applyFill="1" applyAlignment="1">
      <alignment horizontal="center" wrapText="1"/>
    </xf>
    <xf numFmtId="0" fontId="2" fillId="3" borderId="7" xfId="0" applyFont="1" applyFill="1" applyBorder="1"/>
    <xf numFmtId="0" fontId="10" fillId="3" borderId="14" xfId="0" applyFont="1" applyFill="1" applyBorder="1" applyAlignment="1">
      <alignment horizontal="center" wrapText="1"/>
    </xf>
    <xf numFmtId="0" fontId="2" fillId="3" borderId="32" xfId="0" applyFont="1" applyFill="1" applyBorder="1"/>
    <xf numFmtId="0" fontId="2" fillId="3" borderId="0" xfId="0" applyFont="1" applyFill="1"/>
    <xf numFmtId="0" fontId="9" fillId="3" borderId="0" xfId="0" applyFont="1" applyFill="1" applyAlignment="1">
      <alignment horizontal="center" vertical="center" wrapText="1"/>
    </xf>
    <xf numFmtId="0" fontId="23" fillId="3" borderId="30" xfId="0" applyFont="1" applyFill="1" applyBorder="1" applyAlignment="1">
      <alignment horizontal="left" vertical="top" wrapText="1"/>
    </xf>
    <xf numFmtId="0" fontId="2" fillId="6" borderId="30" xfId="0" applyFont="1" applyFill="1" applyBorder="1"/>
    <xf numFmtId="0" fontId="19" fillId="8" borderId="34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/>
    </xf>
    <xf numFmtId="0" fontId="18" fillId="3" borderId="36" xfId="0" applyFont="1" applyFill="1" applyBorder="1" applyAlignment="1">
      <alignment horizontal="left" vertical="center"/>
    </xf>
    <xf numFmtId="0" fontId="2" fillId="0" borderId="36" xfId="0" applyFont="1" applyBorder="1"/>
    <xf numFmtId="0" fontId="18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18" fillId="0" borderId="37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17" fillId="7" borderId="35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 wrapText="1"/>
    </xf>
    <xf numFmtId="0" fontId="17" fillId="7" borderId="34" xfId="0" applyFont="1" applyFill="1" applyBorder="1" applyAlignment="1">
      <alignment horizontal="center" vertical="center" textRotation="90"/>
    </xf>
    <xf numFmtId="0" fontId="18" fillId="3" borderId="34" xfId="0" applyFont="1" applyFill="1" applyBorder="1" applyAlignment="1">
      <alignment horizontal="left" vertical="center"/>
    </xf>
    <xf numFmtId="0" fontId="18" fillId="0" borderId="34" xfId="0" applyFont="1" applyBorder="1"/>
    <xf numFmtId="0" fontId="19" fillId="8" borderId="34" xfId="0" applyFont="1" applyFill="1" applyBorder="1" applyAlignment="1">
      <alignment horizontal="center" vertical="center" textRotation="90"/>
    </xf>
    <xf numFmtId="0" fontId="19" fillId="0" borderId="34" xfId="0" applyFont="1" applyBorder="1" applyAlignment="1">
      <alignment horizontal="center"/>
    </xf>
    <xf numFmtId="0" fontId="34" fillId="0" borderId="34" xfId="0" applyFont="1" applyBorder="1" applyAlignment="1">
      <alignment horizontal="center" vertical="center"/>
    </xf>
    <xf numFmtId="0" fontId="32" fillId="0" borderId="49" xfId="0" applyFont="1" applyBorder="1" applyAlignment="1">
      <alignment vertical="center" wrapText="1"/>
    </xf>
    <xf numFmtId="0" fontId="0" fillId="0" borderId="49" xfId="0" applyBorder="1"/>
    <xf numFmtId="0" fontId="0" fillId="0" borderId="52" xfId="0" applyBorder="1"/>
    <xf numFmtId="0" fontId="0" fillId="0" borderId="53" xfId="0" applyBorder="1"/>
  </cellXfs>
  <cellStyles count="1">
    <cellStyle name="Normal" xfId="0" builtinId="0"/>
  </cellStyles>
  <dxfs count="63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FFFFFF"/>
      </font>
      <fill>
        <patternFill patternType="solid">
          <fgColor rgb="FF8E7CC3"/>
          <bgColor rgb="FF8E7CC3"/>
        </patternFill>
      </fill>
    </dxf>
    <dxf>
      <fill>
        <patternFill patternType="solid">
          <fgColor rgb="FFD9D2E9"/>
          <bgColor rgb="FFD9D2E9"/>
        </patternFill>
      </fill>
    </dxf>
    <dxf>
      <font>
        <b/>
        <color rgb="FFFFFFFF"/>
      </font>
      <fill>
        <patternFill patternType="solid">
          <fgColor rgb="FF0000FF"/>
          <bgColor rgb="FF0000FF"/>
        </patternFill>
      </fill>
    </dxf>
    <dxf>
      <font>
        <b/>
        <color rgb="FFFFFFFF"/>
      </font>
      <fill>
        <patternFill patternType="solid">
          <fgColor rgb="FF3C78D8"/>
          <bgColor rgb="FF3C78D8"/>
        </patternFill>
      </fill>
    </dxf>
    <dxf>
      <fill>
        <patternFill patternType="solid">
          <fgColor rgb="FFC9DAF8"/>
          <bgColor rgb="FFC9DAF8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b/>
        <color rgb="FFFFFFFF"/>
      </font>
      <fill>
        <patternFill patternType="solid">
          <fgColor rgb="FF9900FF"/>
          <bgColor rgb="FF9900FF"/>
        </patternFill>
      </fill>
    </dxf>
    <dxf>
      <font>
        <b/>
        <color rgb="FFFFFFFF"/>
      </font>
      <fill>
        <patternFill patternType="solid">
          <fgColor rgb="FF8E7CC3"/>
          <bgColor rgb="FF8E7CC3"/>
        </patternFill>
      </fill>
    </dxf>
    <dxf>
      <fill>
        <patternFill patternType="solid">
          <fgColor rgb="FFD9D2E9"/>
          <bgColor rgb="FFD9D2E9"/>
        </patternFill>
      </fill>
    </dxf>
    <dxf>
      <font>
        <b/>
        <color rgb="FFFFFFFF"/>
      </font>
      <fill>
        <patternFill patternType="solid">
          <fgColor rgb="FF0000FF"/>
          <bgColor rgb="FF0000FF"/>
        </patternFill>
      </fill>
    </dxf>
    <dxf>
      <font>
        <b/>
        <color rgb="FFFFFFFF"/>
      </font>
      <fill>
        <patternFill patternType="solid">
          <fgColor rgb="FF3C78D8"/>
          <bgColor rgb="FF3C78D8"/>
        </patternFill>
      </fill>
    </dxf>
    <dxf>
      <fill>
        <patternFill patternType="solid">
          <fgColor rgb="FFC9DAF8"/>
          <bgColor rgb="FFC9DAF8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Matriz-style" pivot="0" count="2" xr9:uid="{00000000-0011-0000-FFFF-FFFF00000000}">
      <tableStyleElement type="firstRowStripe" dxfId="62"/>
      <tableStyleElement type="secondRowStripe" dxfId="61"/>
    </tableStyle>
    <tableStyle name="Matriz-style 2" pivot="0" count="2" xr9:uid="{00000000-0011-0000-FFFF-FFFF01000000}">
      <tableStyleElement type="firstRowStripe" dxfId="60"/>
      <tableStyleElement type="secondRowStripe" dxfId="59"/>
    </tableStyle>
  </tableStyles>
  <colors>
    <mruColors>
      <color rgb="FF0000FF"/>
      <color rgb="FFFF0000"/>
      <color rgb="FF224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Densidade'!$Y$26</c:f>
              <c:numCache>
                <c:formatCode>General</c:formatCode>
                <c:ptCount val="1"/>
                <c:pt idx="0">
                  <c:v>429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47F-9A4C-BCFF-4752130EA9AB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Densidade'!$AF$27</c:f>
              <c:numCache>
                <c:formatCode>General</c:formatCode>
                <c:ptCount val="1"/>
                <c:pt idx="0">
                  <c:v>531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447F-9A4C-BCFF-4752130EA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8348104"/>
        <c:axId val="1866900276"/>
      </c:barChart>
      <c:catAx>
        <c:axId val="858348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BR"/>
          </a:p>
        </c:txPr>
        <c:crossAx val="1866900276"/>
        <c:crosses val="autoZero"/>
        <c:auto val="1"/>
        <c:lblAlgn val="ctr"/>
        <c:lblOffset val="100"/>
        <c:noMultiLvlLbl val="1"/>
      </c:catAx>
      <c:valAx>
        <c:axId val="18669002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BR"/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BR"/>
          </a:p>
        </c:txPr>
        <c:crossAx val="85834810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D63-B343-8E34-C7B0EEFB4437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b="1"/>
                  </a:pPr>
                  <a:endParaRPr lang="en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D63-B343-8E34-C7B0EEFB4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Densidade'!$H$26</c:f>
              <c:numCache>
                <c:formatCode>General</c:formatCode>
                <c:ptCount val="1"/>
                <c:pt idx="0">
                  <c:v>574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D63-B343-8E34-C7B0EEFB4437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3D63-B343-8E34-C7B0EEFB44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Densidade'!$P$27</c:f>
              <c:numCache>
                <c:formatCode>General</c:formatCode>
                <c:ptCount val="1"/>
                <c:pt idx="0">
                  <c:v>446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3D63-B343-8E34-C7B0EEFB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5168206"/>
        <c:axId val="660096448"/>
      </c:barChart>
      <c:catAx>
        <c:axId val="2651682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BR"/>
          </a:p>
        </c:txPr>
        <c:crossAx val="660096448"/>
        <c:crosses val="autoZero"/>
        <c:auto val="1"/>
        <c:lblAlgn val="ctr"/>
        <c:lblOffset val="100"/>
        <c:noMultiLvlLbl val="1"/>
      </c:catAx>
      <c:valAx>
        <c:axId val="6600964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BR"/>
          </a:p>
        </c:txPr>
        <c:crossAx val="26516820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96FB-9744-9357-8435336457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Densidade'!$Y$8</c:f>
              <c:numCache>
                <c:formatCode>General</c:formatCode>
                <c:ptCount val="1"/>
                <c:pt idx="0">
                  <c:v>746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96FB-9744-9357-843533645716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'Matriz Densidade'!$AF$9</c:f>
              <c:numCache>
                <c:formatCode>General</c:formatCode>
                <c:ptCount val="1"/>
                <c:pt idx="0">
                  <c:v>534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96FB-9744-9357-843533645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8385205"/>
        <c:axId val="791114028"/>
      </c:barChart>
      <c:catAx>
        <c:axId val="5983852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BR"/>
          </a:p>
        </c:txPr>
        <c:crossAx val="791114028"/>
        <c:crosses val="autoZero"/>
        <c:auto val="1"/>
        <c:lblAlgn val="ctr"/>
        <c:lblOffset val="100"/>
        <c:noMultiLvlLbl val="1"/>
      </c:catAx>
      <c:valAx>
        <c:axId val="7911140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BR"/>
          </a:p>
        </c:txPr>
        <c:crossAx val="59838520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0000FF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0CA-EA40-AF21-D33373A1A7BE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b="1"/>
                  </a:pPr>
                  <a:endParaRPr lang="en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0CA-EA40-AF21-D33373A1A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'Matriz Densidade'!$P$8</c:f>
              <c:numCache>
                <c:formatCode>General</c:formatCode>
                <c:ptCount val="1"/>
              </c:numCache>
            </c:numRef>
          </c:cat>
          <c:val>
            <c:numRef>
              <c:f>'Matriz Densidade'!$H$8</c:f>
              <c:numCache>
                <c:formatCode>General</c:formatCode>
                <c:ptCount val="1"/>
                <c:pt idx="0">
                  <c:v>1065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0CA-EA40-AF21-D33373A1A7BE}"/>
            </c:ext>
          </c:extLst>
        </c:ser>
        <c:ser>
          <c:idx val="1"/>
          <c:order val="1"/>
          <c:spPr>
            <a:solidFill>
              <a:srgbClr val="D9D9D9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30CA-EA40-AF21-D33373A1A7BE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 b="1"/>
                  </a:pPr>
                  <a:endParaRPr lang="en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0CA-EA40-AF21-D33373A1A7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'Matriz Densidade'!$P$8</c:f>
              <c:numCache>
                <c:formatCode>General</c:formatCode>
                <c:ptCount val="1"/>
              </c:numCache>
            </c:numRef>
          </c:cat>
          <c:val>
            <c:numRef>
              <c:f>'Matriz Densidade'!$P$9</c:f>
              <c:numCache>
                <c:formatCode>General</c:formatCode>
                <c:ptCount val="1"/>
                <c:pt idx="0">
                  <c:v>295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30CA-EA40-AF21-D33373A1A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82499"/>
        <c:axId val="733473316"/>
      </c:barChart>
      <c:catAx>
        <c:axId val="8804824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BR"/>
          </a:p>
        </c:txPr>
        <c:crossAx val="733473316"/>
        <c:crosses val="autoZero"/>
        <c:auto val="1"/>
        <c:lblAlgn val="ctr"/>
        <c:lblOffset val="100"/>
        <c:noMultiLvlLbl val="1"/>
      </c:catAx>
      <c:valAx>
        <c:axId val="7334733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B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BR"/>
          </a:p>
        </c:txPr>
        <c:crossAx val="88048249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For&#231;as!A1"/><Relationship Id="rId13" Type="http://schemas.openxmlformats.org/officeDocument/2006/relationships/image" Target="../media/image4.png"/><Relationship Id="rId3" Type="http://schemas.openxmlformats.org/officeDocument/2006/relationships/hyperlink" Target="#Cen&#225;rio!A1"/><Relationship Id="rId7" Type="http://schemas.openxmlformats.org/officeDocument/2006/relationships/hyperlink" Target="#Amea&#231;as!A1"/><Relationship Id="rId12" Type="http://schemas.openxmlformats.org/officeDocument/2006/relationships/hyperlink" Target="#'Matriz Densidade'!A1"/><Relationship Id="rId2" Type="http://schemas.openxmlformats.org/officeDocument/2006/relationships/image" Target="../media/image2.png"/><Relationship Id="rId16" Type="http://schemas.openxmlformats.org/officeDocument/2006/relationships/hyperlink" Target="#'Dimens&#245;es e grupos'!A1"/><Relationship Id="rId1" Type="http://schemas.openxmlformats.org/officeDocument/2006/relationships/image" Target="../media/image1.png"/><Relationship Id="rId6" Type="http://schemas.openxmlformats.org/officeDocument/2006/relationships/hyperlink" Target="#Oportunidades!A1"/><Relationship Id="rId11" Type="http://schemas.openxmlformats.org/officeDocument/2006/relationships/image" Target="../media/image3.png"/><Relationship Id="rId5" Type="http://schemas.openxmlformats.org/officeDocument/2006/relationships/hyperlink" Target="#'Alinhamento UA'!A1"/><Relationship Id="rId15" Type="http://schemas.openxmlformats.org/officeDocument/2006/relationships/image" Target="../media/image5.png"/><Relationship Id="rId10" Type="http://schemas.openxmlformats.org/officeDocument/2006/relationships/hyperlink" Target="#Matriz!A1"/><Relationship Id="rId4" Type="http://schemas.openxmlformats.org/officeDocument/2006/relationships/hyperlink" Target="#'Alinhamento PRPG'!A1"/><Relationship Id="rId9" Type="http://schemas.openxmlformats.org/officeDocument/2006/relationships/hyperlink" Target="#Fraquezas!A1"/><Relationship Id="rId14" Type="http://schemas.openxmlformats.org/officeDocument/2006/relationships/hyperlink" Target="#'Posicionamento Estrat&#233;gico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SWOT_PPGMA!A1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SWOT_PPGMA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SWOT_PPGM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WOT_PPGM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WOT_PPGM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WOT_PPGM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WOT_PPGM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WOT_PPGMA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WOT_PPGMA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WOT_PPGMA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SWOT_PPGM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2</xdr:row>
      <xdr:rowOff>50801</xdr:rowOff>
    </xdr:from>
    <xdr:to>
      <xdr:col>3</xdr:col>
      <xdr:colOff>749300</xdr:colOff>
      <xdr:row>9</xdr:row>
      <xdr:rowOff>75108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3017DC-3414-BEAC-BAA4-9CD0F444E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381001"/>
          <a:ext cx="2908300" cy="1180007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298450</xdr:colOff>
      <xdr:row>11</xdr:row>
      <xdr:rowOff>50800</xdr:rowOff>
    </xdr:from>
    <xdr:to>
      <xdr:col>3</xdr:col>
      <xdr:colOff>768350</xdr:colOff>
      <xdr:row>19</xdr:row>
      <xdr:rowOff>75324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9B2552-02E9-F184-3A19-B61CCE564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450" y="1866900"/>
          <a:ext cx="2946400" cy="1345324"/>
        </a:xfrm>
        <a:prstGeom prst="rect">
          <a:avLst/>
        </a:prstGeom>
      </xdr:spPr>
    </xdr:pic>
    <xdr:clientData/>
  </xdr:twoCellAnchor>
  <xdr:oneCellAnchor>
    <xdr:from>
      <xdr:col>4</xdr:col>
      <xdr:colOff>304800</xdr:colOff>
      <xdr:row>2</xdr:row>
      <xdr:rowOff>25400</xdr:rowOff>
    </xdr:from>
    <xdr:ext cx="11150600" cy="9771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F872D61-816F-FA6A-2DC7-0EEEDDCF080C}"/>
            </a:ext>
          </a:extLst>
        </xdr:cNvPr>
        <xdr:cNvSpPr txBox="1"/>
      </xdr:nvSpPr>
      <xdr:spPr>
        <a:xfrm>
          <a:off x="3606800" y="355600"/>
          <a:ext cx="11150600" cy="9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6000" b="1"/>
            <a:t>Análise SWOT PPGMA 2024</a:t>
          </a:r>
        </a:p>
      </xdr:txBody>
    </xdr:sp>
    <xdr:clientData/>
  </xdr:oneCellAnchor>
  <xdr:twoCellAnchor>
    <xdr:from>
      <xdr:col>0</xdr:col>
      <xdr:colOff>393123</xdr:colOff>
      <xdr:row>20</xdr:row>
      <xdr:rowOff>131619</xdr:rowOff>
    </xdr:from>
    <xdr:to>
      <xdr:col>3</xdr:col>
      <xdr:colOff>342323</xdr:colOff>
      <xdr:row>24</xdr:row>
      <xdr:rowOff>131618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3ED99D-9354-1A81-AED5-5B694DD00B74}"/>
            </a:ext>
          </a:extLst>
        </xdr:cNvPr>
        <xdr:cNvSpPr/>
      </xdr:nvSpPr>
      <xdr:spPr>
        <a:xfrm>
          <a:off x="393123" y="3433619"/>
          <a:ext cx="2425700" cy="660399"/>
        </a:xfrm>
        <a:prstGeom prst="roundRect">
          <a:avLst/>
        </a:prstGeom>
        <a:solidFill>
          <a:srgbClr val="22427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>
              <a:solidFill>
                <a:schemeClr val="bg1"/>
              </a:solidFill>
            </a:rPr>
            <a:t>Cenário</a:t>
          </a:r>
        </a:p>
      </xdr:txBody>
    </xdr:sp>
    <xdr:clientData/>
  </xdr:twoCellAnchor>
  <xdr:twoCellAnchor>
    <xdr:from>
      <xdr:col>0</xdr:col>
      <xdr:colOff>393123</xdr:colOff>
      <xdr:row>25</xdr:row>
      <xdr:rowOff>130463</xdr:rowOff>
    </xdr:from>
    <xdr:to>
      <xdr:col>3</xdr:col>
      <xdr:colOff>342323</xdr:colOff>
      <xdr:row>29</xdr:row>
      <xdr:rowOff>130463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958CF3-2C44-7042-8CD6-78BBFA276D03}"/>
            </a:ext>
          </a:extLst>
        </xdr:cNvPr>
        <xdr:cNvSpPr/>
      </xdr:nvSpPr>
      <xdr:spPr>
        <a:xfrm>
          <a:off x="393123" y="4257963"/>
          <a:ext cx="2425700" cy="660400"/>
        </a:xfrm>
        <a:prstGeom prst="roundRect">
          <a:avLst/>
        </a:prstGeom>
        <a:solidFill>
          <a:srgbClr val="22427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>
              <a:solidFill>
                <a:schemeClr val="bg1"/>
              </a:solidFill>
            </a:rPr>
            <a:t>Alinhamento </a:t>
          </a:r>
        </a:p>
        <a:p>
          <a:pPr algn="ctr"/>
          <a:r>
            <a:rPr lang="en-GB" sz="1600">
              <a:solidFill>
                <a:schemeClr val="bg1"/>
              </a:solidFill>
            </a:rPr>
            <a:t>PDI PRPG</a:t>
          </a:r>
          <a:endParaRPr lang="en-GB" sz="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393123</xdr:colOff>
      <xdr:row>30</xdr:row>
      <xdr:rowOff>129308</xdr:rowOff>
    </xdr:from>
    <xdr:to>
      <xdr:col>3</xdr:col>
      <xdr:colOff>342323</xdr:colOff>
      <xdr:row>34</xdr:row>
      <xdr:rowOff>129309</xdr:rowOff>
    </xdr:to>
    <xdr:sp macro="" textlink="">
      <xdr:nvSpPr>
        <xdr:cNvPr id="8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7C8DC57-9BC3-8C4D-B13E-C3503DEE1DE2}"/>
            </a:ext>
          </a:extLst>
        </xdr:cNvPr>
        <xdr:cNvSpPr/>
      </xdr:nvSpPr>
      <xdr:spPr>
        <a:xfrm>
          <a:off x="393123" y="5082308"/>
          <a:ext cx="2425700" cy="660401"/>
        </a:xfrm>
        <a:prstGeom prst="roundRect">
          <a:avLst/>
        </a:prstGeom>
        <a:solidFill>
          <a:srgbClr val="22427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>
              <a:solidFill>
                <a:schemeClr val="bg1"/>
              </a:solidFill>
            </a:rPr>
            <a:t>Alinhamento </a:t>
          </a:r>
        </a:p>
        <a:p>
          <a:pPr algn="ctr"/>
          <a:r>
            <a:rPr lang="en-GB" sz="1600">
              <a:solidFill>
                <a:schemeClr val="bg1"/>
              </a:solidFill>
            </a:rPr>
            <a:t>Unidade</a:t>
          </a:r>
          <a:r>
            <a:rPr lang="en-GB" sz="1600" baseline="0">
              <a:solidFill>
                <a:schemeClr val="bg1"/>
              </a:solidFill>
            </a:rPr>
            <a:t> Acadêmica</a:t>
          </a:r>
          <a:endParaRPr lang="en-GB" sz="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133926</xdr:colOff>
      <xdr:row>27</xdr:row>
      <xdr:rowOff>15009</xdr:rowOff>
    </xdr:from>
    <xdr:to>
      <xdr:col>11</xdr:col>
      <xdr:colOff>26554</xdr:colOff>
      <xdr:row>31</xdr:row>
      <xdr:rowOff>107372</xdr:rowOff>
    </xdr:to>
    <xdr:sp macro="" textlink="">
      <xdr:nvSpPr>
        <xdr:cNvPr id="9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0912E8-B242-F44A-91DC-CBABAD15C399}"/>
            </a:ext>
          </a:extLst>
        </xdr:cNvPr>
        <xdr:cNvSpPr/>
      </xdr:nvSpPr>
      <xdr:spPr>
        <a:xfrm>
          <a:off x="6737926" y="4472709"/>
          <a:ext cx="2369128" cy="752763"/>
        </a:xfrm>
        <a:prstGeom prst="roundRect">
          <a:avLst/>
        </a:prstGeom>
        <a:solidFill>
          <a:srgbClr val="0000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bg1"/>
              </a:solidFill>
            </a:rPr>
            <a:t>Oportunidades</a:t>
          </a:r>
          <a:endParaRPr lang="en-GB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146626</xdr:colOff>
      <xdr:row>33</xdr:row>
      <xdr:rowOff>123537</xdr:rowOff>
    </xdr:from>
    <xdr:to>
      <xdr:col>11</xdr:col>
      <xdr:colOff>39254</xdr:colOff>
      <xdr:row>38</xdr:row>
      <xdr:rowOff>50800</xdr:rowOff>
    </xdr:to>
    <xdr:sp macro="" textlink="">
      <xdr:nvSpPr>
        <xdr:cNvPr id="13" name="Rounded Rectangle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A100BA-DE09-0948-A169-F8DCFF93B40B}"/>
            </a:ext>
          </a:extLst>
        </xdr:cNvPr>
        <xdr:cNvSpPr/>
      </xdr:nvSpPr>
      <xdr:spPr>
        <a:xfrm>
          <a:off x="6750626" y="5571837"/>
          <a:ext cx="2369128" cy="75276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bg1"/>
              </a:solidFill>
            </a:rPr>
            <a:t>Ameaças</a:t>
          </a:r>
          <a:endParaRPr lang="en-GB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309425</xdr:colOff>
      <xdr:row>27</xdr:row>
      <xdr:rowOff>15009</xdr:rowOff>
    </xdr:from>
    <xdr:to>
      <xdr:col>14</xdr:col>
      <xdr:colOff>202053</xdr:colOff>
      <xdr:row>31</xdr:row>
      <xdr:rowOff>107372</xdr:rowOff>
    </xdr:to>
    <xdr:sp macro="" textlink="">
      <xdr:nvSpPr>
        <xdr:cNvPr id="14" name="Rounded Rectangle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DCF4CBF-7F7D-7B4B-B587-9A55CF1A5E76}"/>
            </a:ext>
          </a:extLst>
        </xdr:cNvPr>
        <xdr:cNvSpPr/>
      </xdr:nvSpPr>
      <xdr:spPr>
        <a:xfrm>
          <a:off x="9389925" y="4472709"/>
          <a:ext cx="2369128" cy="752763"/>
        </a:xfrm>
        <a:prstGeom prst="roundRect">
          <a:avLst/>
        </a:prstGeom>
        <a:solidFill>
          <a:srgbClr val="0000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bg1"/>
              </a:solidFill>
            </a:rPr>
            <a:t>Forças</a:t>
          </a:r>
          <a:endParaRPr lang="en-GB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322125</xdr:colOff>
      <xdr:row>33</xdr:row>
      <xdr:rowOff>123537</xdr:rowOff>
    </xdr:from>
    <xdr:to>
      <xdr:col>14</xdr:col>
      <xdr:colOff>214753</xdr:colOff>
      <xdr:row>38</xdr:row>
      <xdr:rowOff>50800</xdr:rowOff>
    </xdr:to>
    <xdr:sp macro="" textlink="">
      <xdr:nvSpPr>
        <xdr:cNvPr id="15" name="Rounded Rectangle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8E6A1DE-6646-B742-A9C9-051E7ADBBB1C}"/>
            </a:ext>
          </a:extLst>
        </xdr:cNvPr>
        <xdr:cNvSpPr/>
      </xdr:nvSpPr>
      <xdr:spPr>
        <a:xfrm>
          <a:off x="9402625" y="5571837"/>
          <a:ext cx="2369128" cy="752763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bg1"/>
              </a:solidFill>
            </a:rPr>
            <a:t>Fraquezas</a:t>
          </a:r>
          <a:endParaRPr lang="en-GB" sz="10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159330</xdr:colOff>
      <xdr:row>10</xdr:row>
      <xdr:rowOff>17859</xdr:rowOff>
    </xdr:from>
    <xdr:to>
      <xdr:col>8</xdr:col>
      <xdr:colOff>522097</xdr:colOff>
      <xdr:row>25</xdr:row>
      <xdr:rowOff>66328</xdr:rowOff>
    </xdr:to>
    <xdr:grpSp>
      <xdr:nvGrpSpPr>
        <xdr:cNvPr id="18" name="Group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F40B65-4777-8C78-5A13-3213252589BD}"/>
            </a:ext>
          </a:extLst>
        </xdr:cNvPr>
        <xdr:cNvGrpSpPr/>
      </xdr:nvGrpSpPr>
      <xdr:grpSpPr>
        <a:xfrm>
          <a:off x="5112330" y="1668859"/>
          <a:ext cx="2013767" cy="2524969"/>
          <a:chOff x="9536548" y="2147455"/>
          <a:chExt cx="2147322" cy="2748873"/>
        </a:xfrm>
      </xdr:grpSpPr>
      <xdr:pic>
        <xdr:nvPicPr>
          <xdr:cNvPr id="16" name="Picture 15" descr="Matrix - ícones de o negócio grátis">
            <a:extLst>
              <a:ext uri="{FF2B5EF4-FFF2-40B4-BE49-F238E27FC236}">
                <a16:creationId xmlns:a16="http://schemas.microsoft.com/office/drawing/2014/main" id="{3CD808C3-8CE8-E8F7-4D6A-A5F8517904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36548" y="2147455"/>
            <a:ext cx="2147322" cy="20897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F56BEADE-895E-56ED-EBFC-9FE6B95643E3}"/>
              </a:ext>
            </a:extLst>
          </xdr:cNvPr>
          <xdr:cNvSpPr txBox="1"/>
        </xdr:nvSpPr>
        <xdr:spPr>
          <a:xfrm>
            <a:off x="9727115" y="4214090"/>
            <a:ext cx="1766189" cy="6822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GB" sz="2000" b="1"/>
              <a:t>Matriz SWOT</a:t>
            </a:r>
          </a:p>
          <a:p>
            <a:pPr algn="ctr"/>
            <a:r>
              <a:rPr lang="en-GB" sz="2000" b="1"/>
              <a:t>PPGMA</a:t>
            </a:r>
          </a:p>
        </xdr:txBody>
      </xdr:sp>
    </xdr:grpSp>
    <xdr:clientData/>
  </xdr:twoCellAnchor>
  <xdr:twoCellAnchor>
    <xdr:from>
      <xdr:col>9</xdr:col>
      <xdr:colOff>248548</xdr:colOff>
      <xdr:row>10</xdr:row>
      <xdr:rowOff>28239</xdr:rowOff>
    </xdr:from>
    <xdr:to>
      <xdr:col>12</xdr:col>
      <xdr:colOff>241113</xdr:colOff>
      <xdr:row>25</xdr:row>
      <xdr:rowOff>55948</xdr:rowOff>
    </xdr:to>
    <xdr:grpSp>
      <xdr:nvGrpSpPr>
        <xdr:cNvPr id="21" name="Group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80253EE-259F-87BD-03C8-CC120EDDEEE7}"/>
            </a:ext>
          </a:extLst>
        </xdr:cNvPr>
        <xdr:cNvGrpSpPr/>
      </xdr:nvGrpSpPr>
      <xdr:grpSpPr>
        <a:xfrm>
          <a:off x="7678048" y="1679239"/>
          <a:ext cx="2469065" cy="2504209"/>
          <a:chOff x="12056271" y="2216727"/>
          <a:chExt cx="2635978" cy="2725788"/>
        </a:xfrm>
      </xdr:grpSpPr>
      <xdr:pic>
        <xdr:nvPicPr>
          <xdr:cNvPr id="19" name="Picture 18" descr="Bar chart - Free business icons">
            <a:extLst>
              <a:ext uri="{FF2B5EF4-FFF2-40B4-BE49-F238E27FC236}">
                <a16:creationId xmlns:a16="http://schemas.microsoft.com/office/drawing/2014/main" id="{99739795-1CB3-6D4D-41B1-388526915D7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95508" y="2216727"/>
            <a:ext cx="1957505" cy="19050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9496E34D-0DBF-2FA4-30AD-AAB1F8B17DAF}"/>
              </a:ext>
            </a:extLst>
          </xdr:cNvPr>
          <xdr:cNvSpPr txBox="1"/>
        </xdr:nvSpPr>
        <xdr:spPr>
          <a:xfrm>
            <a:off x="12056271" y="4260277"/>
            <a:ext cx="2635978" cy="6822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lang="en-GB" sz="2000" b="1">
                <a:solidFill>
                  <a:schemeClr val="tx1"/>
                </a:solidFill>
                <a:latin typeface="+mn-lt"/>
                <a:ea typeface="+mn-ea"/>
                <a:cs typeface="+mn-cs"/>
              </a:rPr>
              <a:t>Matriz de densidade</a:t>
            </a:r>
          </a:p>
          <a:p>
            <a:pPr algn="ctr"/>
            <a:r>
              <a:rPr lang="en-GB" sz="2000" b="1">
                <a:solidFill>
                  <a:schemeClr val="tx1"/>
                </a:solidFill>
                <a:latin typeface="+mn-lt"/>
                <a:ea typeface="+mn-ea"/>
                <a:cs typeface="+mn-cs"/>
              </a:rPr>
              <a:t>PPGMA</a:t>
            </a:r>
          </a:p>
        </xdr:txBody>
      </xdr:sp>
    </xdr:grpSp>
    <xdr:clientData/>
  </xdr:twoCellAnchor>
  <xdr:twoCellAnchor>
    <xdr:from>
      <xdr:col>12</xdr:col>
      <xdr:colOff>793065</xdr:colOff>
      <xdr:row>10</xdr:row>
      <xdr:rowOff>10970</xdr:rowOff>
    </xdr:from>
    <xdr:to>
      <xdr:col>15</xdr:col>
      <xdr:colOff>553396</xdr:colOff>
      <xdr:row>25</xdr:row>
      <xdr:rowOff>161635</xdr:rowOff>
    </xdr:to>
    <xdr:grpSp>
      <xdr:nvGrpSpPr>
        <xdr:cNvPr id="27" name="Group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1F0AA53-075E-B6A8-A6CC-13EAB38D43BE}"/>
            </a:ext>
          </a:extLst>
        </xdr:cNvPr>
        <xdr:cNvGrpSpPr/>
      </xdr:nvGrpSpPr>
      <xdr:grpSpPr>
        <a:xfrm>
          <a:off x="10699065" y="1661970"/>
          <a:ext cx="2236831" cy="2627165"/>
          <a:chOff x="10178365" y="4658591"/>
          <a:chExt cx="2236831" cy="2629012"/>
        </a:xfrm>
      </xdr:grpSpPr>
      <xdr:pic>
        <xdr:nvPicPr>
          <xdr:cNvPr id="22" name="Picture 21" descr="Business strategy - Free business and finance icons">
            <a:extLst>
              <a:ext uri="{FF2B5EF4-FFF2-40B4-BE49-F238E27FC236}">
                <a16:creationId xmlns:a16="http://schemas.microsoft.com/office/drawing/2014/main" id="{9A516517-F8BC-BD47-56BA-BAB4457680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86085" y="4658591"/>
            <a:ext cx="1821390" cy="18218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71450E53-E6A7-135F-F494-440508439B8A}"/>
              </a:ext>
            </a:extLst>
          </xdr:cNvPr>
          <xdr:cNvSpPr txBox="1"/>
        </xdr:nvSpPr>
        <xdr:spPr>
          <a:xfrm>
            <a:off x="10178365" y="6515099"/>
            <a:ext cx="2236831" cy="7725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marL="0" indent="0" algn="ctr"/>
            <a:r>
              <a:rPr lang="en-GB" sz="2000" b="1">
                <a:solidFill>
                  <a:schemeClr val="tx1"/>
                </a:solidFill>
                <a:latin typeface="+mn-lt"/>
                <a:ea typeface="+mn-ea"/>
                <a:cs typeface="+mn-cs"/>
              </a:rPr>
              <a:t>Posicionamento </a:t>
            </a:r>
          </a:p>
          <a:p>
            <a:pPr marL="0" indent="0" algn="ctr"/>
            <a:r>
              <a:rPr lang="en-GB" sz="2000" b="1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estratégico</a:t>
            </a:r>
          </a:p>
        </xdr:txBody>
      </xdr:sp>
    </xdr:grpSp>
    <xdr:clientData/>
  </xdr:twoCellAnchor>
  <xdr:twoCellAnchor>
    <xdr:from>
      <xdr:col>0</xdr:col>
      <xdr:colOff>393123</xdr:colOff>
      <xdr:row>35</xdr:row>
      <xdr:rowOff>128154</xdr:rowOff>
    </xdr:from>
    <xdr:to>
      <xdr:col>3</xdr:col>
      <xdr:colOff>342323</xdr:colOff>
      <xdr:row>39</xdr:row>
      <xdr:rowOff>128155</xdr:rowOff>
    </xdr:to>
    <xdr:sp macro="" textlink="">
      <xdr:nvSpPr>
        <xdr:cNvPr id="28" name="Rounded Rectangle 2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F8F1E07-9B65-794D-AD6A-53EB1DE51FEF}"/>
            </a:ext>
          </a:extLst>
        </xdr:cNvPr>
        <xdr:cNvSpPr/>
      </xdr:nvSpPr>
      <xdr:spPr>
        <a:xfrm>
          <a:off x="393123" y="5906654"/>
          <a:ext cx="2425700" cy="660401"/>
        </a:xfrm>
        <a:prstGeom prst="roundRect">
          <a:avLst/>
        </a:prstGeom>
        <a:solidFill>
          <a:srgbClr val="22427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>
              <a:solidFill>
                <a:schemeClr val="bg1"/>
              </a:solidFill>
            </a:rPr>
            <a:t>Dimensões e grupos</a:t>
          </a:r>
          <a:endParaRPr lang="en-GB" sz="800">
            <a:solidFill>
              <a:schemeClr val="bg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209550</xdr:colOff>
      <xdr:row>26</xdr:row>
      <xdr:rowOff>142875</xdr:rowOff>
    </xdr:from>
    <xdr:ext cx="3733800" cy="220980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381000</xdr:colOff>
      <xdr:row>26</xdr:row>
      <xdr:rowOff>95250</xdr:rowOff>
    </xdr:from>
    <xdr:ext cx="3733800" cy="2305050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22</xdr:col>
      <xdr:colOff>209550</xdr:colOff>
      <xdr:row>8</xdr:row>
      <xdr:rowOff>38100</xdr:rowOff>
    </xdr:from>
    <xdr:ext cx="3733800" cy="2305050"/>
    <xdr:graphicFrame macro="">
      <xdr:nvGraphicFramePr>
        <xdr:cNvPr id="4" name="Chart 3" title="Gráfic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47625</xdr:colOff>
      <xdr:row>8</xdr:row>
      <xdr:rowOff>114300</xdr:rowOff>
    </xdr:from>
    <xdr:ext cx="3733800" cy="2305050"/>
    <xdr:graphicFrame macro="">
      <xdr:nvGraphicFramePr>
        <xdr:cNvPr id="5" name="Chart 4" title="Gráfic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twoCellAnchor>
    <xdr:from>
      <xdr:col>2</xdr:col>
      <xdr:colOff>2476500</xdr:colOff>
      <xdr:row>2</xdr:row>
      <xdr:rowOff>165100</xdr:rowOff>
    </xdr:from>
    <xdr:to>
      <xdr:col>2</xdr:col>
      <xdr:colOff>3695700</xdr:colOff>
      <xdr:row>2</xdr:row>
      <xdr:rowOff>1181100</xdr:rowOff>
    </xdr:to>
    <xdr:sp macro="" textlink="">
      <xdr:nvSpPr>
        <xdr:cNvPr id="6" name="Curved Left Arrow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4E62CE-E30D-B64C-9E64-D38D364BB1FC}"/>
            </a:ext>
          </a:extLst>
        </xdr:cNvPr>
        <xdr:cNvSpPr/>
      </xdr:nvSpPr>
      <xdr:spPr>
        <a:xfrm>
          <a:off x="3073400" y="685800"/>
          <a:ext cx="1219200" cy="1016000"/>
        </a:xfrm>
        <a:prstGeom prst="curvedLeftArrow">
          <a:avLst>
            <a:gd name="adj1" fmla="val 25000"/>
            <a:gd name="adj2" fmla="val 464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r>
            <a:rPr lang="en-GB" sz="1400" b="1">
              <a:solidFill>
                <a:schemeClr val="bg1"/>
              </a:solidFill>
            </a:rPr>
            <a:t>Voltar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2</xdr:row>
      <xdr:rowOff>38100</xdr:rowOff>
    </xdr:from>
    <xdr:to>
      <xdr:col>9</xdr:col>
      <xdr:colOff>965200</xdr:colOff>
      <xdr:row>6</xdr:row>
      <xdr:rowOff>457200</xdr:rowOff>
    </xdr:to>
    <xdr:sp macro="" textlink="">
      <xdr:nvSpPr>
        <xdr:cNvPr id="2" name="Curved 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A20E2-54E6-844E-B373-31CCD737BF5B}"/>
            </a:ext>
          </a:extLst>
        </xdr:cNvPr>
        <xdr:cNvSpPr/>
      </xdr:nvSpPr>
      <xdr:spPr>
        <a:xfrm>
          <a:off x="11214100" y="431800"/>
          <a:ext cx="1828800" cy="1231900"/>
        </a:xfrm>
        <a:prstGeom prst="curvedLeftArrow">
          <a:avLst>
            <a:gd name="adj1" fmla="val 25000"/>
            <a:gd name="adj2" fmla="val 464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r>
            <a:rPr lang="en-GB" sz="1400" b="1">
              <a:solidFill>
                <a:schemeClr val="bg1"/>
              </a:solidFill>
            </a:rPr>
            <a:t>Voltar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1</xdr:row>
      <xdr:rowOff>38100</xdr:rowOff>
    </xdr:from>
    <xdr:to>
      <xdr:col>4</xdr:col>
      <xdr:colOff>114300</xdr:colOff>
      <xdr:row>3</xdr:row>
      <xdr:rowOff>203200</xdr:rowOff>
    </xdr:to>
    <xdr:sp macro="" textlink="">
      <xdr:nvSpPr>
        <xdr:cNvPr id="2" name="Curved 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3F552-F96D-724D-B067-3449D87A61DD}"/>
            </a:ext>
          </a:extLst>
        </xdr:cNvPr>
        <xdr:cNvSpPr/>
      </xdr:nvSpPr>
      <xdr:spPr>
        <a:xfrm>
          <a:off x="10566400" y="228600"/>
          <a:ext cx="1828800" cy="1231900"/>
        </a:xfrm>
        <a:prstGeom prst="curvedLeftArrow">
          <a:avLst>
            <a:gd name="adj1" fmla="val 25000"/>
            <a:gd name="adj2" fmla="val 464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r>
            <a:rPr lang="en-GB" sz="1400" b="1">
              <a:solidFill>
                <a:schemeClr val="bg1"/>
              </a:solidFill>
            </a:rPr>
            <a:t>Voltar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2</xdr:row>
      <xdr:rowOff>241300</xdr:rowOff>
    </xdr:from>
    <xdr:to>
      <xdr:col>6</xdr:col>
      <xdr:colOff>266700</xdr:colOff>
      <xdr:row>2</xdr:row>
      <xdr:rowOff>1473200</xdr:rowOff>
    </xdr:to>
    <xdr:sp macro="" textlink="">
      <xdr:nvSpPr>
        <xdr:cNvPr id="2" name="Curved 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E16D2C-8BBB-4044-9619-D813A3416919}"/>
            </a:ext>
          </a:extLst>
        </xdr:cNvPr>
        <xdr:cNvSpPr/>
      </xdr:nvSpPr>
      <xdr:spPr>
        <a:xfrm>
          <a:off x="13716000" y="660400"/>
          <a:ext cx="1828800" cy="1231900"/>
        </a:xfrm>
        <a:prstGeom prst="curvedLeftArrow">
          <a:avLst>
            <a:gd name="adj1" fmla="val 25000"/>
            <a:gd name="adj2" fmla="val 464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r>
            <a:rPr lang="en-GB" sz="1400" b="1">
              <a:solidFill>
                <a:schemeClr val="bg1"/>
              </a:solidFill>
            </a:rPr>
            <a:t>Voltar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304800</xdr:colOff>
      <xdr:row>2</xdr:row>
      <xdr:rowOff>127000</xdr:rowOff>
    </xdr:from>
    <xdr:to>
      <xdr:col>29</xdr:col>
      <xdr:colOff>203200</xdr:colOff>
      <xdr:row>4</xdr:row>
      <xdr:rowOff>292100</xdr:rowOff>
    </xdr:to>
    <xdr:sp macro="" textlink="">
      <xdr:nvSpPr>
        <xdr:cNvPr id="2" name="Curved 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943459-C617-AE45-A64D-62A77F81C207}"/>
            </a:ext>
          </a:extLst>
        </xdr:cNvPr>
        <xdr:cNvSpPr/>
      </xdr:nvSpPr>
      <xdr:spPr>
        <a:xfrm>
          <a:off x="30848300" y="508000"/>
          <a:ext cx="1828800" cy="1231900"/>
        </a:xfrm>
        <a:prstGeom prst="curvedLeftArrow">
          <a:avLst>
            <a:gd name="adj1" fmla="val 25000"/>
            <a:gd name="adj2" fmla="val 464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r>
            <a:rPr lang="en-GB" sz="1400" b="1">
              <a:solidFill>
                <a:schemeClr val="bg1"/>
              </a:solidFill>
            </a:rPr>
            <a:t>Voltar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1</xdr:row>
      <xdr:rowOff>63500</xdr:rowOff>
    </xdr:from>
    <xdr:to>
      <xdr:col>4</xdr:col>
      <xdr:colOff>152400</xdr:colOff>
      <xdr:row>7</xdr:row>
      <xdr:rowOff>152400</xdr:rowOff>
    </xdr:to>
    <xdr:sp macro="" textlink="">
      <xdr:nvSpPr>
        <xdr:cNvPr id="2" name="Curved 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236F8B-FC49-7C46-A6BB-EB90A3E390DB}"/>
            </a:ext>
          </a:extLst>
        </xdr:cNvPr>
        <xdr:cNvSpPr/>
      </xdr:nvSpPr>
      <xdr:spPr>
        <a:xfrm>
          <a:off x="6350000" y="254000"/>
          <a:ext cx="1828800" cy="1231900"/>
        </a:xfrm>
        <a:prstGeom prst="curvedLeftArrow">
          <a:avLst>
            <a:gd name="adj1" fmla="val 25000"/>
            <a:gd name="adj2" fmla="val 464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r>
            <a:rPr lang="en-GB" sz="1400" b="1">
              <a:solidFill>
                <a:schemeClr val="bg1"/>
              </a:solidFill>
            </a:rPr>
            <a:t>Voltar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2</xdr:row>
      <xdr:rowOff>50800</xdr:rowOff>
    </xdr:from>
    <xdr:to>
      <xdr:col>8</xdr:col>
      <xdr:colOff>241300</xdr:colOff>
      <xdr:row>4</xdr:row>
      <xdr:rowOff>419100</xdr:rowOff>
    </xdr:to>
    <xdr:sp macro="" textlink="">
      <xdr:nvSpPr>
        <xdr:cNvPr id="3" name="Curved 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3F20F2-2CC6-8BFD-1C7C-0EF9BD36BA67}"/>
            </a:ext>
          </a:extLst>
        </xdr:cNvPr>
        <xdr:cNvSpPr/>
      </xdr:nvSpPr>
      <xdr:spPr>
        <a:xfrm>
          <a:off x="14198600" y="1143000"/>
          <a:ext cx="1828800" cy="1231900"/>
        </a:xfrm>
        <a:prstGeom prst="curvedLeftArrow">
          <a:avLst>
            <a:gd name="adj1" fmla="val 25000"/>
            <a:gd name="adj2" fmla="val 464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r>
            <a:rPr lang="en-GB" sz="1400" b="1">
              <a:solidFill>
                <a:schemeClr val="bg1"/>
              </a:solidFill>
            </a:rPr>
            <a:t>Voltar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584200</xdr:colOff>
      <xdr:row>1</xdr:row>
      <xdr:rowOff>190500</xdr:rowOff>
    </xdr:from>
    <xdr:to>
      <xdr:col>7</xdr:col>
      <xdr:colOff>482600</xdr:colOff>
      <xdr:row>4</xdr:row>
      <xdr:rowOff>342900</xdr:rowOff>
    </xdr:to>
    <xdr:sp macro="" textlink="">
      <xdr:nvSpPr>
        <xdr:cNvPr id="3" name="Curved 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E1EB9-EF30-AC41-BB05-47B9EADC7DBC}"/>
            </a:ext>
          </a:extLst>
        </xdr:cNvPr>
        <xdr:cNvSpPr/>
      </xdr:nvSpPr>
      <xdr:spPr>
        <a:xfrm>
          <a:off x="14554200" y="838200"/>
          <a:ext cx="1828800" cy="1231900"/>
        </a:xfrm>
        <a:prstGeom prst="curvedLeftArrow">
          <a:avLst>
            <a:gd name="adj1" fmla="val 25000"/>
            <a:gd name="adj2" fmla="val 464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r>
            <a:rPr lang="en-GB" sz="1400" b="1">
              <a:solidFill>
                <a:schemeClr val="bg1"/>
              </a:solidFill>
            </a:rPr>
            <a:t>Voltar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469900</xdr:colOff>
      <xdr:row>1</xdr:row>
      <xdr:rowOff>190500</xdr:rowOff>
    </xdr:from>
    <xdr:to>
      <xdr:col>7</xdr:col>
      <xdr:colOff>368300</xdr:colOff>
      <xdr:row>6</xdr:row>
      <xdr:rowOff>139700</xdr:rowOff>
    </xdr:to>
    <xdr:sp macro="" textlink="">
      <xdr:nvSpPr>
        <xdr:cNvPr id="3" name="Curved 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DFACA7-A3F2-FB49-976B-0957C5C9AD63}"/>
            </a:ext>
          </a:extLst>
        </xdr:cNvPr>
        <xdr:cNvSpPr/>
      </xdr:nvSpPr>
      <xdr:spPr>
        <a:xfrm>
          <a:off x="13030200" y="1054100"/>
          <a:ext cx="1828800" cy="1231900"/>
        </a:xfrm>
        <a:prstGeom prst="curvedLeftArrow">
          <a:avLst>
            <a:gd name="adj1" fmla="val 25000"/>
            <a:gd name="adj2" fmla="val 464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r>
            <a:rPr lang="en-GB" sz="1400" b="1">
              <a:solidFill>
                <a:schemeClr val="bg1"/>
              </a:solidFill>
            </a:rPr>
            <a:t>Voltar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</xdr:row>
      <xdr:rowOff>114300</xdr:rowOff>
    </xdr:from>
    <xdr:to>
      <xdr:col>7</xdr:col>
      <xdr:colOff>25400</xdr:colOff>
      <xdr:row>7</xdr:row>
      <xdr:rowOff>177800</xdr:rowOff>
    </xdr:to>
    <xdr:sp macro="" textlink="">
      <xdr:nvSpPr>
        <xdr:cNvPr id="3" name="Curved Left Arrow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4DBF02-E29A-7E4D-A8B5-AB68B6CD1A67}"/>
            </a:ext>
          </a:extLst>
        </xdr:cNvPr>
        <xdr:cNvSpPr/>
      </xdr:nvSpPr>
      <xdr:spPr>
        <a:xfrm>
          <a:off x="13487400" y="546100"/>
          <a:ext cx="1828800" cy="1231900"/>
        </a:xfrm>
        <a:prstGeom prst="curvedLeftArrow">
          <a:avLst>
            <a:gd name="adj1" fmla="val 25000"/>
            <a:gd name="adj2" fmla="val 464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r>
            <a:rPr lang="en-GB" sz="1400" b="1">
              <a:solidFill>
                <a:schemeClr val="bg1"/>
              </a:solidFill>
            </a:rPr>
            <a:t>Voltar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2413000</xdr:colOff>
      <xdr:row>2</xdr:row>
      <xdr:rowOff>114300</xdr:rowOff>
    </xdr:from>
    <xdr:to>
      <xdr:col>2</xdr:col>
      <xdr:colOff>3771900</xdr:colOff>
      <xdr:row>2</xdr:row>
      <xdr:rowOff>1155700</xdr:rowOff>
    </xdr:to>
    <xdr:sp macro="" textlink="">
      <xdr:nvSpPr>
        <xdr:cNvPr id="2" name="Curved 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8C7A0F-D6CC-1B41-8F50-E422B62BFF21}"/>
            </a:ext>
          </a:extLst>
        </xdr:cNvPr>
        <xdr:cNvSpPr/>
      </xdr:nvSpPr>
      <xdr:spPr>
        <a:xfrm>
          <a:off x="3009900" y="635000"/>
          <a:ext cx="1358900" cy="1041400"/>
        </a:xfrm>
        <a:prstGeom prst="curvedLeftArrow">
          <a:avLst>
            <a:gd name="adj1" fmla="val 25000"/>
            <a:gd name="adj2" fmla="val 46400"/>
            <a:gd name="adj3" fmla="val 25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rtlCol="0" anchor="t"/>
        <a:lstStyle/>
        <a:p>
          <a:pPr algn="l"/>
          <a:r>
            <a:rPr lang="en-GB" sz="1400" b="1">
              <a:solidFill>
                <a:schemeClr val="bg1"/>
              </a:solidFill>
            </a:rPr>
            <a:t>Voltar</a:t>
          </a:r>
          <a:endParaRPr lang="en-GB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4:AL19" headerRowCount="0" headerRowDxfId="58" totalsRowDxfId="57">
  <tableColumns count="37">
    <tableColumn id="1" xr3:uid="{00000000-0010-0000-0000-000001000000}" name="Column1" dataDxfId="56"/>
    <tableColumn id="2" xr3:uid="{00000000-0010-0000-0000-000002000000}" name="Column2" dataDxfId="55">
      <calculatedColumnFormula>Forças!A2</calculatedColumnFormula>
    </tableColumn>
    <tableColumn id="3" xr3:uid="{00000000-0010-0000-0000-000003000000}" name="Column3" dataDxfId="54"/>
    <tableColumn id="4" xr3:uid="{00000000-0010-0000-0000-000004000000}" name="Column4" dataDxfId="53"/>
    <tableColumn id="5" xr3:uid="{00000000-0010-0000-0000-000005000000}" name="Column5" dataDxfId="52"/>
    <tableColumn id="6" xr3:uid="{00000000-0010-0000-0000-000006000000}" name="Column6" dataDxfId="51"/>
    <tableColumn id="7" xr3:uid="{00000000-0010-0000-0000-000007000000}" name="Column7" dataDxfId="50"/>
    <tableColumn id="8" xr3:uid="{00000000-0010-0000-0000-000008000000}" name="Column8" dataDxfId="49"/>
    <tableColumn id="9" xr3:uid="{00000000-0010-0000-0000-000009000000}" name="Column9" dataDxfId="48"/>
    <tableColumn id="10" xr3:uid="{00000000-0010-0000-0000-00000A000000}" name="Column10" dataDxfId="47"/>
    <tableColumn id="11" xr3:uid="{00000000-0010-0000-0000-00000B000000}" name="Column11" dataDxfId="46"/>
    <tableColumn id="12" xr3:uid="{00000000-0010-0000-0000-00000C000000}" name="Column12" dataDxfId="45"/>
    <tableColumn id="13" xr3:uid="{00000000-0010-0000-0000-00000D000000}" name="Column13" dataDxfId="44"/>
    <tableColumn id="14" xr3:uid="{00000000-0010-0000-0000-00000E000000}" name="Column14" dataDxfId="43"/>
    <tableColumn id="15" xr3:uid="{00000000-0010-0000-0000-00000F000000}" name="Column15" dataDxfId="42"/>
    <tableColumn id="16" xr3:uid="{00000000-0010-0000-0000-000010000000}" name="Column16" dataDxfId="41"/>
    <tableColumn id="17" xr3:uid="{00000000-0010-0000-0000-000011000000}" name="Column17" dataDxfId="40"/>
    <tableColumn id="18" xr3:uid="{00000000-0010-0000-0000-000012000000}" name="Column18" dataDxfId="39"/>
    <tableColumn id="19" xr3:uid="{00000000-0010-0000-0000-000013000000}" name="Column19" dataDxfId="38"/>
    <tableColumn id="20" xr3:uid="{00000000-0010-0000-0000-000014000000}" name="Column20" dataDxfId="37"/>
    <tableColumn id="21" xr3:uid="{00000000-0010-0000-0000-000015000000}" name="Column21" dataDxfId="36"/>
    <tableColumn id="22" xr3:uid="{00000000-0010-0000-0000-000016000000}" name="Column22" dataDxfId="35"/>
    <tableColumn id="23" xr3:uid="{00000000-0010-0000-0000-000017000000}" name="Column23" dataDxfId="34"/>
    <tableColumn id="24" xr3:uid="{00000000-0010-0000-0000-000018000000}" name="Column24" dataDxfId="33"/>
    <tableColumn id="25" xr3:uid="{00000000-0010-0000-0000-000019000000}" name="Column25" dataDxfId="32"/>
    <tableColumn id="26" xr3:uid="{00000000-0010-0000-0000-00001A000000}" name="Column26" dataDxfId="31"/>
    <tableColumn id="27" xr3:uid="{00000000-0010-0000-0000-00001B000000}" name="Column27" dataDxfId="30"/>
    <tableColumn id="28" xr3:uid="{00000000-0010-0000-0000-00001C000000}" name="Column28" dataDxfId="29"/>
    <tableColumn id="29" xr3:uid="{00000000-0010-0000-0000-00001D000000}" name="Column29" dataDxfId="28"/>
    <tableColumn id="30" xr3:uid="{00000000-0010-0000-0000-00001E000000}" name="Column30" dataDxfId="27"/>
    <tableColumn id="31" xr3:uid="{00000000-0010-0000-0000-00001F000000}" name="Column31" dataDxfId="26"/>
    <tableColumn id="32" xr3:uid="{00000000-0010-0000-0000-000020000000}" name="Column32" dataDxfId="25"/>
    <tableColumn id="33" xr3:uid="{00000000-0010-0000-0000-000021000000}" name="Column33" dataDxfId="24"/>
    <tableColumn id="34" xr3:uid="{00000000-0010-0000-0000-000022000000}" name="Column34" dataDxfId="23"/>
    <tableColumn id="35" xr3:uid="{00000000-0010-0000-0000-000023000000}" name="Column35" dataDxfId="22"/>
    <tableColumn id="36" xr3:uid="{00000000-0010-0000-0000-000024000000}" name="Column36" dataDxfId="21"/>
    <tableColumn id="37" xr3:uid="{00000000-0010-0000-0000-000025000000}" name="Column37" dataDxfId="20"/>
  </tableColumns>
  <tableStyleInfo name="Matriz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21:AL35" headerRowCount="0">
  <tableColumns count="37">
    <tableColumn id="1" xr3:uid="{00000000-0010-0000-0100-000001000000}" name="Column1"/>
    <tableColumn id="2" xr3:uid="{00000000-0010-0000-0100-000002000000}" name="Column2">
      <calculatedColumnFormula>Fraquezas!A2</calculatedColumnFormula>
    </tableColumn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  <tableColumn id="27" xr3:uid="{00000000-0010-0000-0100-00001B000000}" name="Column27"/>
    <tableColumn id="28" xr3:uid="{00000000-0010-0000-0100-00001C000000}" name="Column28"/>
    <tableColumn id="29" xr3:uid="{00000000-0010-0000-0100-00001D000000}" name="Column29"/>
    <tableColumn id="30" xr3:uid="{00000000-0010-0000-0100-00001E000000}" name="Column30"/>
    <tableColumn id="31" xr3:uid="{00000000-0010-0000-0100-00001F000000}" name="Column31"/>
    <tableColumn id="32" xr3:uid="{00000000-0010-0000-0100-000020000000}" name="Column32"/>
    <tableColumn id="33" xr3:uid="{00000000-0010-0000-0100-000021000000}" name="Column33"/>
    <tableColumn id="34" xr3:uid="{00000000-0010-0000-0100-000022000000}" name="Column34"/>
    <tableColumn id="35" xr3:uid="{00000000-0010-0000-0100-000023000000}" name="Column35"/>
    <tableColumn id="36" xr3:uid="{00000000-0010-0000-0100-000024000000}" name="Column36"/>
    <tableColumn id="37" xr3:uid="{00000000-0010-0000-0100-000025000000}" name="Column37"/>
  </tableColumns>
  <tableStyleInfo name="Matriz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docs.google.com/spreadsheets/d/e/2PACX-1vS-WUUX-1tSl82i_X-4Fu6x0-KgKwYRZI63BR-2lq2MXwrhY7ZSFXPc4nxPEKe3BEv6q4iUd1s-Eu8n/pubhtml" TargetMode="External"/><Relationship Id="rId1" Type="http://schemas.openxmlformats.org/officeDocument/2006/relationships/hyperlink" Target="https://sistemaslegados.ufla.br/documentos/arquivos/189_03_28062021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83CA-669F-7A41-970A-353ECACB4A9B}">
  <dimension ref="A1:XFB44"/>
  <sheetViews>
    <sheetView showGridLines="0" showRowColHeaders="0" tabSelected="1" zoomScaleNormal="100" workbookViewId="0">
      <selection activeCell="R19" sqref="R19"/>
    </sheetView>
  </sheetViews>
  <sheetFormatPr baseColWidth="10" defaultColWidth="0" defaultRowHeight="13" zeroHeight="1"/>
  <cols>
    <col min="1" max="17" width="10.83203125" customWidth="1"/>
    <col min="18" max="18" width="9.5" customWidth="1"/>
    <col min="19" max="19" width="0.1640625" hidden="1" customWidth="1"/>
    <col min="20" max="23" width="10.83203125" hidden="1" customWidth="1"/>
    <col min="24" max="24" width="6.5" hidden="1" customWidth="1"/>
    <col min="25" max="25" width="10.83203125" hidden="1" customWidth="1"/>
    <col min="26" max="33" width="0.1640625" hidden="1" customWidth="1"/>
    <col min="34" max="34" width="10.83203125" hidden="1" customWidth="1"/>
    <col min="35" max="16378" width="10.83203125" hidden="1"/>
    <col min="16379" max="16379" width="9.33203125" hidden="1"/>
    <col min="16380" max="16382" width="0.1640625" hidden="1"/>
    <col min="16383" max="16384" width="10.83203125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 ht="7" customHeight="1"/>
  </sheetData>
  <sheetProtection algorithmName="SHA-512" hashValue="tGHPtJ8Ot6/cnECROEYqHPm+qZG0rI16CJDqWApILB1voRPIpqQmtnQzQHrIo1joDivrrXHIqWO0F1Lrw2c4Xg==" saltValue="lb0eeGVUwQpGjx5ohYuYSw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AL40"/>
  <sheetViews>
    <sheetView showGridLines="0" workbookViewId="0">
      <pane xSplit="3" ySplit="3" topLeftCell="I4" activePane="bottomRight" state="frozen"/>
      <selection sqref="A1:A3"/>
      <selection pane="topRight" sqref="A1:A3"/>
      <selection pane="bottomLeft" sqref="A1:A3"/>
      <selection pane="bottomRight" sqref="A1:C3"/>
    </sheetView>
  </sheetViews>
  <sheetFormatPr baseColWidth="10" defaultColWidth="12.6640625" defaultRowHeight="15.75" customHeight="1"/>
  <cols>
    <col min="1" max="1" width="4.1640625" customWidth="1"/>
    <col min="2" max="2" width="3.6640625" customWidth="1"/>
    <col min="3" max="3" width="50.83203125" customWidth="1"/>
    <col min="4" max="4" width="6.1640625" bestFit="1" customWidth="1"/>
    <col min="5" max="5" width="7.1640625" customWidth="1"/>
    <col min="6" max="6" width="8.33203125" customWidth="1"/>
    <col min="7" max="7" width="6.1640625" bestFit="1" customWidth="1"/>
    <col min="8" max="8" width="6.33203125" customWidth="1"/>
    <col min="9" max="9" width="6.1640625" bestFit="1" customWidth="1"/>
    <col min="10" max="10" width="9" bestFit="1" customWidth="1"/>
    <col min="11" max="11" width="6.1640625" bestFit="1" customWidth="1"/>
    <col min="12" max="12" width="7" bestFit="1" customWidth="1"/>
    <col min="13" max="13" width="6.1640625" bestFit="1" customWidth="1"/>
    <col min="14" max="14" width="7" bestFit="1" customWidth="1"/>
    <col min="15" max="15" width="6.1640625" bestFit="1" customWidth="1"/>
    <col min="16" max="17" width="11.6640625" bestFit="1" customWidth="1"/>
    <col min="18" max="19" width="6.1640625" bestFit="1" customWidth="1"/>
    <col min="20" max="20" width="5.83203125" customWidth="1"/>
    <col min="21" max="21" width="6.1640625" bestFit="1" customWidth="1"/>
    <col min="22" max="24" width="7" bestFit="1" customWidth="1"/>
    <col min="25" max="26" width="6.1640625" bestFit="1" customWidth="1"/>
    <col min="27" max="29" width="7" bestFit="1" customWidth="1"/>
    <col min="30" max="31" width="6.1640625" bestFit="1" customWidth="1"/>
    <col min="32" max="32" width="11.6640625" bestFit="1" customWidth="1"/>
    <col min="33" max="35" width="6.1640625" bestFit="1" customWidth="1"/>
    <col min="36" max="36" width="6.1640625" customWidth="1"/>
    <col min="37" max="37" width="11.5" customWidth="1"/>
    <col min="38" max="38" width="11.83203125" customWidth="1"/>
  </cols>
  <sheetData>
    <row r="1" spans="1:38" ht="24" customHeight="1">
      <c r="A1" s="264" t="s">
        <v>286</v>
      </c>
      <c r="B1" s="217"/>
      <c r="C1" s="217"/>
      <c r="D1" s="260" t="s">
        <v>280</v>
      </c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47" t="s">
        <v>281</v>
      </c>
      <c r="U1" s="246" t="s">
        <v>282</v>
      </c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47" t="s">
        <v>281</v>
      </c>
      <c r="AK1" s="248" t="s">
        <v>287</v>
      </c>
      <c r="AL1" s="217"/>
    </row>
    <row r="2" spans="1:38" ht="17.25" customHeight="1">
      <c r="A2" s="217"/>
      <c r="B2" s="224"/>
      <c r="C2" s="217"/>
      <c r="D2" s="140">
        <f>Matriz!D2</f>
        <v>50</v>
      </c>
      <c r="E2" s="135">
        <f>Matriz!E2</f>
        <v>50</v>
      </c>
      <c r="F2" s="135">
        <f>Matriz!F2</f>
        <v>80</v>
      </c>
      <c r="G2" s="135">
        <f>Matriz!G2</f>
        <v>24</v>
      </c>
      <c r="H2" s="135">
        <f>Matriz!H2</f>
        <v>30</v>
      </c>
      <c r="I2" s="135">
        <f>Matriz!I2</f>
        <v>80</v>
      </c>
      <c r="J2" s="135">
        <f>Matriz!J2</f>
        <v>48</v>
      </c>
      <c r="K2" s="135">
        <f>Matriz!K2</f>
        <v>36</v>
      </c>
      <c r="L2" s="135">
        <f>Matriz!L2</f>
        <v>36</v>
      </c>
      <c r="M2" s="135">
        <f>Matriz!M2</f>
        <v>48</v>
      </c>
      <c r="N2" s="135">
        <f>Matriz!N2</f>
        <v>30</v>
      </c>
      <c r="O2" s="135">
        <f>Matriz!O2</f>
        <v>100</v>
      </c>
      <c r="P2" s="135">
        <f>Matriz!P2</f>
        <v>80</v>
      </c>
      <c r="Q2" s="135">
        <f>Matriz!Q2</f>
        <v>30</v>
      </c>
      <c r="R2" s="135">
        <f>Matriz!R2</f>
        <v>100</v>
      </c>
      <c r="S2" s="135">
        <f>Matriz!S2</f>
        <v>125</v>
      </c>
      <c r="T2" s="217"/>
      <c r="U2" s="135">
        <f>Matriz!V2</f>
        <v>125</v>
      </c>
      <c r="V2" s="135">
        <f>Matriz!W2</f>
        <v>50</v>
      </c>
      <c r="W2" s="135">
        <f>Matriz!X2</f>
        <v>75</v>
      </c>
      <c r="X2" s="135">
        <f>Matriz!Y2</f>
        <v>60</v>
      </c>
      <c r="Y2" s="135">
        <f>Matriz!Z2</f>
        <v>25</v>
      </c>
      <c r="Z2" s="135">
        <f>Matriz!AA2</f>
        <v>75</v>
      </c>
      <c r="AA2" s="135">
        <f>Matriz!AB2</f>
        <v>30</v>
      </c>
      <c r="AB2" s="135">
        <f>Matriz!AC2</f>
        <v>5</v>
      </c>
      <c r="AC2" s="135">
        <f>Matriz!AD2</f>
        <v>36</v>
      </c>
      <c r="AD2" s="135">
        <f>Matriz!AE2</f>
        <v>60</v>
      </c>
      <c r="AE2" s="135">
        <f>Matriz!AF2</f>
        <v>45</v>
      </c>
      <c r="AF2" s="135">
        <f>Matriz!AG2</f>
        <v>80</v>
      </c>
      <c r="AG2" s="135">
        <f>Matriz!AH2</f>
        <v>36</v>
      </c>
      <c r="AH2" s="135">
        <f>Matriz!AI2</f>
        <v>60</v>
      </c>
      <c r="AI2" s="135">
        <f>Matriz!AK2</f>
        <v>125</v>
      </c>
      <c r="AJ2" s="217"/>
      <c r="AK2" s="248" t="s">
        <v>288</v>
      </c>
      <c r="AL2" s="248" t="s">
        <v>289</v>
      </c>
    </row>
    <row r="3" spans="1:38" ht="180" customHeight="1">
      <c r="A3" s="262" t="s">
        <v>283</v>
      </c>
      <c r="B3" s="263"/>
      <c r="C3" s="263"/>
      <c r="D3" s="141" t="str">
        <f>Matriz!D3</f>
        <v>Oferta de pelo menos um curso de redação cientifica por ano</v>
      </c>
      <c r="E3" s="136" t="str">
        <f>Matriz!E3</f>
        <v>Oferta de pelo menos um curso de treinamento em segurança de laboratório por ano</v>
      </c>
      <c r="F3" s="136" t="str">
        <f>Matriz!F3</f>
        <v>Oferta de atualização semestral sobre os trâmites e processos adminiastrativos da Pós-graduação</v>
      </c>
      <c r="G3" s="136" t="str">
        <f>Matriz!G3</f>
        <v>Apoio financeiro institucional para tradução/revisão de artigos científicos</v>
      </c>
      <c r="H3" s="136" t="str">
        <f>Matriz!H3</f>
        <v>Apoio financeiro institucional para o pagamento de taxas de publicação em periódicos</v>
      </c>
      <c r="I3" s="136" t="str">
        <f>Matriz!I3</f>
        <v>Discussão semestral para a avaliação do PPC do PPGMA</v>
      </c>
      <c r="J3" s="136" t="str">
        <f>Matriz!J3</f>
        <v>Busca de incentivo institucional a divulgação e realização do processo de seleção do PPG em outros locais fora da UFLA</v>
      </c>
      <c r="K3" s="136" t="str">
        <f>Matriz!K3</f>
        <v>Criação e consolidação de  ferramenta de divulgação do PPGMA UFLA</v>
      </c>
      <c r="L3" s="136" t="str">
        <f>Matriz!L3</f>
        <v>Edital de seleção da PRPG para as mobilidades acadêmicas internacionais e implementação</v>
      </c>
      <c r="M3" s="136" t="str">
        <f>Matriz!M3</f>
        <v>Regulamentação de oferta de disciplinas em inglês</v>
      </c>
      <c r="N3" s="136" t="str">
        <f>Matriz!N3</f>
        <v>Publicação de edital de seleção para receber estudantes internacionais para cursar pós graduação completa</v>
      </c>
      <c r="O3" s="136" t="str">
        <f>Matriz!O3</f>
        <v>Integração do PPGMA com outros Programas de Pós-graduação da UFLA</v>
      </c>
      <c r="P3" s="136" t="str">
        <f>Matriz!P3</f>
        <v>Integração do PPGMA com outros Programas de Pós-graduação em Microbiologia Agrícola fora da UFLA</v>
      </c>
      <c r="Q3" s="136" t="str">
        <f>Matriz!Q3</f>
        <v>Integração do PPGMA com outros Programas de Pós-graduação estrangeiros</v>
      </c>
      <c r="R3" s="136" t="str">
        <f>Matriz!R3</f>
        <v>Organização de eventos internacionais</v>
      </c>
      <c r="S3" s="136" t="str">
        <f>Matriz!T3</f>
        <v>Capacidade de inovação e inserçao no mercado</v>
      </c>
      <c r="T3" s="217"/>
      <c r="U3" s="136" t="str">
        <f>Matriz!V3</f>
        <v>Queda no número de estudantes de pós-graduação do PPGMA</v>
      </c>
      <c r="V3" s="136" t="str">
        <f>Matriz!W3</f>
        <v>Desatualização do monitoramento de indicadores de produção científica no PPGMA</v>
      </c>
      <c r="W3" s="136" t="str">
        <f>Matriz!X3</f>
        <v>Defasagem de modelo de gestão administrativa e pedagógica do cursos de pós-graduação</v>
      </c>
      <c r="X3" s="136" t="str">
        <f>Matriz!Y3</f>
        <v>Estagnação ou redução do número de publicações de artigos científicos com contribuição de Instituições Internacionais</v>
      </c>
      <c r="Y3" s="136" t="str">
        <f>Matriz!Z3</f>
        <v>Estagnação ou redução da captação de recursos internacionais</v>
      </c>
      <c r="Z3" s="136" t="str">
        <f>Matriz!AA3</f>
        <v>Queda na qualidade do curso de pós-graduação</v>
      </c>
      <c r="AA3" s="136" t="str">
        <f>Matriz!AB3</f>
        <v>Exigência de implantação de autoavaliação e planejamento estratégico do PPG</v>
      </c>
      <c r="AB3" s="136" t="str">
        <f>Matriz!AC3</f>
        <v>Exigência de regulamentação de ações para Equidade, Diversidade e Inclusão no PPG</v>
      </c>
      <c r="AC3" s="136" t="str">
        <f>Matriz!AD3</f>
        <v>Incapacidade de implantar iniciativas para a ampliação da formação empreendedora e de inovação tecnológica</v>
      </c>
      <c r="AD3" s="136" t="str">
        <f>Matriz!AE3</f>
        <v>Estagnação ou redução da captação de recursos nacionais</v>
      </c>
      <c r="AE3" s="136" t="str">
        <f>Matriz!AF3</f>
        <v>Estagnação ou redução do número de publicações de artigos científicos</v>
      </c>
      <c r="AF3" s="136" t="str">
        <f>Matriz!AG3</f>
        <v>Falta de envolvimento do corpo docente em relação às atividades de formação no programa</v>
      </c>
      <c r="AG3" s="136" t="str">
        <f>Matriz!AH3</f>
        <v>Manutenção de relações interpessoais entre os docentes do PPGMA</v>
      </c>
      <c r="AH3" s="136" t="str">
        <f>Matriz!AI3</f>
        <v>Incapacidade de oferta de disciplinas práticas no PPGMA</v>
      </c>
      <c r="AI3" s="137"/>
      <c r="AJ3" s="217"/>
      <c r="AK3" s="217"/>
      <c r="AL3" s="217"/>
    </row>
    <row r="4" spans="1:38" ht="16">
      <c r="A4" s="265" t="s">
        <v>284</v>
      </c>
      <c r="B4" s="138">
        <f>Matriz!B4</f>
        <v>0</v>
      </c>
      <c r="C4" s="138" t="str">
        <f>Matriz!C4</f>
        <v xml:space="preserve">Infraestrutura Física e de Equipamentos adequados	</v>
      </c>
      <c r="D4" s="234" t="s">
        <v>290</v>
      </c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02"/>
      <c r="T4" s="44">
        <f>Matriz!U4</f>
        <v>44</v>
      </c>
      <c r="U4" s="234" t="s">
        <v>291</v>
      </c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02"/>
      <c r="AJ4" s="44">
        <f>Matriz!AL4</f>
        <v>43</v>
      </c>
      <c r="AK4" s="45">
        <f t="shared" ref="AK4:AK19" si="0">AJ4+T4</f>
        <v>87</v>
      </c>
      <c r="AL4" s="46">
        <f t="shared" ref="AL4:AL19" si="1">AK4/((COUNTIF($D$2:$S$2,"&gt;-1")*5)+(COUNTIF($U$2:$AI$2,"&gt;-1")*5))</f>
        <v>0.56129032258064515</v>
      </c>
    </row>
    <row r="5" spans="1:38" ht="14">
      <c r="A5" s="217"/>
      <c r="B5" s="138">
        <f>Matriz!B5</f>
        <v>0</v>
      </c>
      <c r="C5" s="138" t="str">
        <f>Matriz!C5</f>
        <v>Nível elevado de qualificação dos servidores docentes</v>
      </c>
      <c r="D5" s="238" t="s">
        <v>292</v>
      </c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03"/>
      <c r="T5" s="44">
        <f>Matriz!U5</f>
        <v>67</v>
      </c>
      <c r="U5" s="243" t="s">
        <v>293</v>
      </c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03"/>
      <c r="AJ5" s="44">
        <f>Matriz!AL5</f>
        <v>37</v>
      </c>
      <c r="AK5" s="45">
        <f t="shared" si="0"/>
        <v>104</v>
      </c>
      <c r="AL5" s="46">
        <f t="shared" si="1"/>
        <v>0.67096774193548392</v>
      </c>
    </row>
    <row r="6" spans="1:38" ht="28">
      <c r="A6" s="217"/>
      <c r="B6" s="138">
        <f>Matriz!B6</f>
        <v>0</v>
      </c>
      <c r="C6" s="138" t="str">
        <f>Matriz!C6</f>
        <v>Nível elevado de qualificação dos servidores técnicos administrativos</v>
      </c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04"/>
      <c r="T6" s="44">
        <f>Matriz!U6</f>
        <v>69</v>
      </c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04"/>
      <c r="AJ6" s="44">
        <f>Matriz!AL6</f>
        <v>41</v>
      </c>
      <c r="AK6" s="45">
        <f t="shared" si="0"/>
        <v>110</v>
      </c>
      <c r="AL6" s="46">
        <f t="shared" si="1"/>
        <v>0.70967741935483875</v>
      </c>
    </row>
    <row r="7" spans="1:38" ht="18">
      <c r="A7" s="217"/>
      <c r="B7" s="138">
        <f>Matriz!B7</f>
        <v>0</v>
      </c>
      <c r="C7" s="138" t="str">
        <f>Matriz!C7</f>
        <v xml:space="preserve">Estrutura de apoio didático-pedagógica	</v>
      </c>
      <c r="D7" s="244" t="s">
        <v>294</v>
      </c>
      <c r="E7" s="245"/>
      <c r="F7" s="245"/>
      <c r="G7" s="245"/>
      <c r="H7" s="47">
        <f>COUNTIF(Matriz!D4:T19,"&gt;-1")*5</f>
        <v>1360</v>
      </c>
      <c r="I7" s="47"/>
      <c r="J7" s="47"/>
      <c r="K7" s="47"/>
      <c r="L7" s="47"/>
      <c r="M7" s="47"/>
      <c r="N7" s="47"/>
      <c r="O7" s="48"/>
      <c r="P7" s="48"/>
      <c r="Q7" s="49"/>
      <c r="R7" s="50"/>
      <c r="S7" s="51"/>
      <c r="T7" s="44">
        <f>Matriz!U7</f>
        <v>70</v>
      </c>
      <c r="U7" s="244" t="s">
        <v>294</v>
      </c>
      <c r="V7" s="245"/>
      <c r="W7" s="245"/>
      <c r="X7" s="245"/>
      <c r="Y7" s="47">
        <f>COUNTIF(Matriz!V4:AK19,"&gt;-1")*5</f>
        <v>1280</v>
      </c>
      <c r="Z7" s="47"/>
      <c r="AA7" s="47"/>
      <c r="AB7" s="47"/>
      <c r="AC7" s="47"/>
      <c r="AD7" s="47"/>
      <c r="AE7" s="47"/>
      <c r="AF7" s="48"/>
      <c r="AG7" s="49"/>
      <c r="AH7" s="52"/>
      <c r="AI7" s="53"/>
      <c r="AJ7" s="44">
        <f>Matriz!AL7</f>
        <v>53</v>
      </c>
      <c r="AK7" s="45">
        <f t="shared" si="0"/>
        <v>123</v>
      </c>
      <c r="AL7" s="46">
        <f t="shared" si="1"/>
        <v>0.79354838709677422</v>
      </c>
    </row>
    <row r="8" spans="1:38" ht="42">
      <c r="A8" s="217"/>
      <c r="B8" s="138">
        <f>Matriz!B8</f>
        <v>0</v>
      </c>
      <c r="C8" s="138" t="str">
        <f>Matriz!C8</f>
        <v>Qualidade e adequação das teses, dissertações ou equivalente em relação às áreas de concentração e linhas de pesquisa do programa</v>
      </c>
      <c r="D8" s="231" t="s">
        <v>295</v>
      </c>
      <c r="E8" s="210"/>
      <c r="F8" s="210"/>
      <c r="G8" s="210"/>
      <c r="H8" s="54">
        <f>T20</f>
        <v>1065</v>
      </c>
      <c r="I8" s="54"/>
      <c r="J8" s="54"/>
      <c r="K8" s="54"/>
      <c r="L8" s="54"/>
      <c r="M8" s="54"/>
      <c r="N8" s="54"/>
      <c r="O8" s="55"/>
      <c r="P8" s="55"/>
      <c r="Q8" s="142" t="s">
        <v>296</v>
      </c>
      <c r="R8" s="143">
        <f>IFERROR(H8/H7,0)</f>
        <v>0.78308823529411764</v>
      </c>
      <c r="S8" s="51"/>
      <c r="T8" s="44">
        <f>Matriz!U8</f>
        <v>73</v>
      </c>
      <c r="U8" s="231" t="s">
        <v>295</v>
      </c>
      <c r="V8" s="210"/>
      <c r="W8" s="210"/>
      <c r="X8" s="210"/>
      <c r="Y8" s="54">
        <f>AJ20</f>
        <v>746</v>
      </c>
      <c r="Z8" s="54"/>
      <c r="AA8" s="54"/>
      <c r="AB8" s="54"/>
      <c r="AC8" s="54"/>
      <c r="AD8" s="54"/>
      <c r="AE8" s="54"/>
      <c r="AF8" s="144" t="s">
        <v>296</v>
      </c>
      <c r="AG8" s="145"/>
      <c r="AH8" s="146">
        <f>IFERROR(Y8/Y7,0)</f>
        <v>0.58281249999999996</v>
      </c>
      <c r="AI8" s="53"/>
      <c r="AJ8" s="44">
        <f>Matriz!AL8</f>
        <v>58</v>
      </c>
      <c r="AK8" s="45">
        <f t="shared" si="0"/>
        <v>131</v>
      </c>
      <c r="AL8" s="46">
        <f t="shared" si="1"/>
        <v>0.84516129032258069</v>
      </c>
    </row>
    <row r="9" spans="1:38" ht="18">
      <c r="A9" s="217"/>
      <c r="B9" s="138">
        <f>Matriz!B9</f>
        <v>0</v>
      </c>
      <c r="C9" s="138" t="str">
        <f>Matriz!C9</f>
        <v>Qualidade da produção intelectual de discentes e egressos.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6"/>
      <c r="P9" s="56">
        <f>H7-H8</f>
        <v>295</v>
      </c>
      <c r="Q9" s="50"/>
      <c r="R9" s="50"/>
      <c r="S9" s="51"/>
      <c r="T9" s="44">
        <f>Matriz!U9</f>
        <v>73</v>
      </c>
      <c r="U9" s="57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8">
        <f>Y7-Y8</f>
        <v>534</v>
      </c>
      <c r="AG9" s="52"/>
      <c r="AH9" s="52"/>
      <c r="AI9" s="53"/>
      <c r="AJ9" s="44">
        <f>Matriz!AL9</f>
        <v>58</v>
      </c>
      <c r="AK9" s="45">
        <f t="shared" si="0"/>
        <v>131</v>
      </c>
      <c r="AL9" s="46">
        <f t="shared" si="1"/>
        <v>0.84516129032258069</v>
      </c>
    </row>
    <row r="10" spans="1:38" ht="28">
      <c r="A10" s="217"/>
      <c r="B10" s="138">
        <f>Matriz!B10</f>
        <v>0</v>
      </c>
      <c r="C10" s="138" t="str">
        <f>Matriz!C10</f>
        <v>Qualidade das atividades de pesquisa e da produção intelectual do corpo docente no programa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1"/>
      <c r="T10" s="44">
        <f>Matriz!U10</f>
        <v>73</v>
      </c>
      <c r="U10" s="57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3"/>
      <c r="AJ10" s="44">
        <f>Matriz!AL10</f>
        <v>59</v>
      </c>
      <c r="AK10" s="45">
        <f t="shared" si="0"/>
        <v>132</v>
      </c>
      <c r="AL10" s="46">
        <f t="shared" si="1"/>
        <v>0.85161290322580641</v>
      </c>
    </row>
    <row r="11" spans="1:38" ht="28">
      <c r="A11" s="217"/>
      <c r="B11" s="138">
        <f>Matriz!B11</f>
        <v>0</v>
      </c>
      <c r="C11" s="138" t="str">
        <f>Matriz!C11</f>
        <v>Qualidade do corpo docente em relação às atividades de formação no programa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1"/>
      <c r="T11" s="44">
        <f>Matriz!U11</f>
        <v>73</v>
      </c>
      <c r="U11" s="57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3"/>
      <c r="AJ11" s="44">
        <f>Matriz!AL11</f>
        <v>38</v>
      </c>
      <c r="AK11" s="45">
        <f t="shared" si="0"/>
        <v>111</v>
      </c>
      <c r="AL11" s="46">
        <f t="shared" si="1"/>
        <v>0.71612903225806457</v>
      </c>
    </row>
    <row r="12" spans="1:38" ht="28">
      <c r="A12" s="217"/>
      <c r="B12" s="138">
        <f>Matriz!B12</f>
        <v>0</v>
      </c>
      <c r="C12" s="138" t="str">
        <f>Matriz!C12</f>
        <v>Impacto e caráter inovador da produção intelectual em função da natureza do programa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1"/>
      <c r="T12" s="44">
        <f>Matriz!U12</f>
        <v>70</v>
      </c>
      <c r="U12" s="57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3"/>
      <c r="AJ12" s="44">
        <f>Matriz!AL12</f>
        <v>48</v>
      </c>
      <c r="AK12" s="45">
        <f t="shared" si="0"/>
        <v>118</v>
      </c>
      <c r="AL12" s="46">
        <f t="shared" si="1"/>
        <v>0.76129032258064511</v>
      </c>
    </row>
    <row r="13" spans="1:38" ht="18">
      <c r="A13" s="217"/>
      <c r="B13" s="138">
        <f>Matriz!B13</f>
        <v>0</v>
      </c>
      <c r="C13" s="138" t="str">
        <f>Matriz!C13</f>
        <v>Impacto econômico, social e cultural do programa.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44">
        <f>Matriz!U13</f>
        <v>73</v>
      </c>
      <c r="U13" s="57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3"/>
      <c r="AJ13" s="44">
        <f>Matriz!AL13</f>
        <v>54</v>
      </c>
      <c r="AK13" s="45">
        <f t="shared" si="0"/>
        <v>127</v>
      </c>
      <c r="AL13" s="46">
        <f t="shared" si="1"/>
        <v>0.8193548387096774</v>
      </c>
    </row>
    <row r="14" spans="1:38" ht="18">
      <c r="A14" s="217"/>
      <c r="B14" s="138">
        <f>Matriz!B14</f>
        <v>0</v>
      </c>
      <c r="C14" s="138" t="str">
        <f>Matriz!C14</f>
        <v>Condução de projetos de extensão com escolas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1"/>
      <c r="T14" s="44">
        <f>Matriz!U14</f>
        <v>41</v>
      </c>
      <c r="U14" s="57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3"/>
      <c r="AJ14" s="44">
        <f>Matriz!AL14</f>
        <v>27</v>
      </c>
      <c r="AK14" s="45">
        <f t="shared" si="0"/>
        <v>68</v>
      </c>
      <c r="AL14" s="46">
        <f t="shared" si="1"/>
        <v>0.43870967741935485</v>
      </c>
    </row>
    <row r="15" spans="1:38" ht="18.75" customHeight="1">
      <c r="A15" s="217"/>
      <c r="B15" s="139">
        <f>Matriz!B15</f>
        <v>0</v>
      </c>
      <c r="C15" s="138" t="str">
        <f>Matriz!C15</f>
        <v>Condução de projetos em parcerias com outros PPGs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1"/>
      <c r="T15" s="44">
        <f>Matriz!U15</f>
        <v>64</v>
      </c>
      <c r="U15" s="57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3"/>
      <c r="AJ15" s="44">
        <f>Matriz!AL15</f>
        <v>46</v>
      </c>
      <c r="AK15" s="45">
        <f t="shared" si="0"/>
        <v>110</v>
      </c>
      <c r="AL15" s="46">
        <f t="shared" si="1"/>
        <v>0.70967741935483875</v>
      </c>
    </row>
    <row r="16" spans="1:38" ht="18.75" customHeight="1">
      <c r="A16" s="217"/>
      <c r="B16" s="139"/>
      <c r="C16" s="138" t="str">
        <f>Matriz!C16</f>
        <v>Condução de projetos em parcerias com outros IFES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  <c r="T16" s="44">
        <f>Matriz!U16</f>
        <v>66</v>
      </c>
      <c r="U16" s="57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3"/>
      <c r="AJ16" s="44">
        <f>Matriz!AL16</f>
        <v>45</v>
      </c>
      <c r="AK16" s="45">
        <f t="shared" si="0"/>
        <v>111</v>
      </c>
      <c r="AL16" s="46">
        <f t="shared" si="1"/>
        <v>0.71612903225806457</v>
      </c>
    </row>
    <row r="17" spans="1:38" ht="18.75" customHeight="1">
      <c r="A17" s="217"/>
      <c r="B17" s="139"/>
      <c r="C17" s="138" t="str">
        <f>Matriz!C17</f>
        <v>Organização de eventos técnico-científicos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1"/>
      <c r="T17" s="44">
        <f>Matriz!U17</f>
        <v>73</v>
      </c>
      <c r="U17" s="57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3"/>
      <c r="AJ17" s="44">
        <f>Matriz!AL17</f>
        <v>40</v>
      </c>
      <c r="AK17" s="45">
        <f t="shared" si="0"/>
        <v>113</v>
      </c>
      <c r="AL17" s="46">
        <f t="shared" si="1"/>
        <v>0.7290322580645161</v>
      </c>
    </row>
    <row r="18" spans="1:38" ht="18.75" customHeight="1">
      <c r="A18" s="217"/>
      <c r="B18" s="139"/>
      <c r="C18" s="138" t="str">
        <f>Matriz!C18</f>
        <v>Internacionalização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  <c r="T18" s="44">
        <f>Matriz!U18</f>
        <v>77</v>
      </c>
      <c r="U18" s="57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3"/>
      <c r="AJ18" s="44">
        <f>Matriz!AL18</f>
        <v>52</v>
      </c>
      <c r="AK18" s="45">
        <f t="shared" si="0"/>
        <v>129</v>
      </c>
      <c r="AL18" s="46">
        <f t="shared" si="1"/>
        <v>0.83225806451612905</v>
      </c>
    </row>
    <row r="19" spans="1:38" ht="18.75" customHeight="1" thickBot="1">
      <c r="A19" s="217"/>
      <c r="B19" s="139"/>
      <c r="C19" s="138" t="str">
        <f>Matriz!C19</f>
        <v>Capacidade de inovação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44">
        <f>Matriz!U19</f>
        <v>59</v>
      </c>
      <c r="U19" s="57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3"/>
      <c r="AJ19" s="44">
        <f>Matriz!AL19</f>
        <v>47</v>
      </c>
      <c r="AK19" s="45">
        <f t="shared" si="0"/>
        <v>106</v>
      </c>
      <c r="AL19" s="46">
        <f t="shared" si="1"/>
        <v>0.68387096774193545</v>
      </c>
    </row>
    <row r="20" spans="1:38" ht="18.75" customHeight="1" thickBot="1">
      <c r="A20" s="266" t="s">
        <v>281</v>
      </c>
      <c r="B20" s="217"/>
      <c r="C20" s="217"/>
      <c r="D20" s="59">
        <f>Matriz!D20</f>
        <v>59</v>
      </c>
      <c r="E20" s="59">
        <f>Matriz!E20</f>
        <v>41</v>
      </c>
      <c r="F20" s="59">
        <f>Matriz!F20</f>
        <v>34</v>
      </c>
      <c r="G20" s="59">
        <f>Matriz!G20</f>
        <v>69</v>
      </c>
      <c r="H20" s="59">
        <f>Matriz!H20</f>
        <v>74</v>
      </c>
      <c r="I20" s="59">
        <f>Matriz!I20</f>
        <v>65</v>
      </c>
      <c r="J20" s="59">
        <f>Matriz!J20</f>
        <v>53</v>
      </c>
      <c r="K20" s="59">
        <f>Matriz!K20</f>
        <v>50</v>
      </c>
      <c r="L20" s="59">
        <f>Matriz!L20</f>
        <v>61</v>
      </c>
      <c r="M20" s="59">
        <f>Matriz!M20</f>
        <v>58</v>
      </c>
      <c r="N20" s="59">
        <f>Matriz!N20</f>
        <v>65</v>
      </c>
      <c r="O20" s="59">
        <f>Matriz!O20</f>
        <v>68</v>
      </c>
      <c r="P20" s="59">
        <f>Matriz!P20</f>
        <v>76</v>
      </c>
      <c r="Q20" s="59">
        <f>Matriz!Q20</f>
        <v>76</v>
      </c>
      <c r="R20" s="59">
        <f>Matriz!R20</f>
        <v>65</v>
      </c>
      <c r="S20" s="59">
        <f>Matriz!T20</f>
        <v>74</v>
      </c>
      <c r="T20" s="60">
        <f>Matriz!U20</f>
        <v>1065</v>
      </c>
      <c r="U20" s="59">
        <f>Matriz!V20</f>
        <v>60</v>
      </c>
      <c r="V20" s="59">
        <f>Matriz!W20</f>
        <v>31</v>
      </c>
      <c r="W20" s="59">
        <f>Matriz!X20</f>
        <v>35</v>
      </c>
      <c r="X20" s="59">
        <f>Matriz!Y20</f>
        <v>50</v>
      </c>
      <c r="Y20" s="59">
        <f>Matriz!Z20</f>
        <v>50</v>
      </c>
      <c r="Z20" s="59">
        <f>Matriz!AA20</f>
        <v>61</v>
      </c>
      <c r="AA20" s="59">
        <f>Matriz!AB20</f>
        <v>16</v>
      </c>
      <c r="AB20" s="59">
        <f>Matriz!AC20</f>
        <v>16</v>
      </c>
      <c r="AC20" s="59">
        <f>Matriz!AD20</f>
        <v>54</v>
      </c>
      <c r="AD20" s="59">
        <f>Matriz!AE20</f>
        <v>72</v>
      </c>
      <c r="AE20" s="59">
        <f>Matriz!AF20</f>
        <v>58</v>
      </c>
      <c r="AF20" s="59">
        <f>Matriz!AG20</f>
        <v>56</v>
      </c>
      <c r="AG20" s="59">
        <f>Matriz!AH20</f>
        <v>56</v>
      </c>
      <c r="AH20" s="59">
        <f>Matriz!AI20</f>
        <v>51</v>
      </c>
      <c r="AI20" s="59">
        <f>Matriz!AK20</f>
        <v>33</v>
      </c>
      <c r="AJ20" s="60">
        <f>Matriz!AL20</f>
        <v>746</v>
      </c>
      <c r="AK20" s="232" t="s">
        <v>297</v>
      </c>
      <c r="AL20" s="233"/>
    </row>
    <row r="21" spans="1:38" ht="18.75" customHeight="1" thickBot="1">
      <c r="A21" s="267" t="s">
        <v>298</v>
      </c>
      <c r="B21" s="217"/>
      <c r="C21" s="217"/>
      <c r="D21" s="62">
        <f t="shared" ref="D21:S21" si="2">D20/(COUNTA($C$4:$C$19)*5)</f>
        <v>0.73750000000000004</v>
      </c>
      <c r="E21" s="62">
        <f t="shared" si="2"/>
        <v>0.51249999999999996</v>
      </c>
      <c r="F21" s="62">
        <f t="shared" si="2"/>
        <v>0.42499999999999999</v>
      </c>
      <c r="G21" s="62">
        <f t="shared" si="2"/>
        <v>0.86250000000000004</v>
      </c>
      <c r="H21" s="62">
        <f t="shared" si="2"/>
        <v>0.92500000000000004</v>
      </c>
      <c r="I21" s="62">
        <f t="shared" si="2"/>
        <v>0.8125</v>
      </c>
      <c r="J21" s="62">
        <f t="shared" si="2"/>
        <v>0.66249999999999998</v>
      </c>
      <c r="K21" s="62">
        <f t="shared" si="2"/>
        <v>0.625</v>
      </c>
      <c r="L21" s="62">
        <f t="shared" si="2"/>
        <v>0.76249999999999996</v>
      </c>
      <c r="M21" s="62">
        <f t="shared" si="2"/>
        <v>0.72499999999999998</v>
      </c>
      <c r="N21" s="62">
        <f t="shared" si="2"/>
        <v>0.8125</v>
      </c>
      <c r="O21" s="62">
        <f t="shared" si="2"/>
        <v>0.85</v>
      </c>
      <c r="P21" s="62">
        <f t="shared" si="2"/>
        <v>0.95</v>
      </c>
      <c r="Q21" s="62">
        <f t="shared" si="2"/>
        <v>0.95</v>
      </c>
      <c r="R21" s="62">
        <f t="shared" si="2"/>
        <v>0.8125</v>
      </c>
      <c r="S21" s="62">
        <f t="shared" si="2"/>
        <v>0.92500000000000004</v>
      </c>
      <c r="T21" s="63"/>
      <c r="U21" s="61">
        <f t="shared" ref="U21:AI21" si="3">U20/(COUNTA($C$4:$C$19)*5)</f>
        <v>0.75</v>
      </c>
      <c r="V21" s="62">
        <f t="shared" si="3"/>
        <v>0.38750000000000001</v>
      </c>
      <c r="W21" s="62">
        <f t="shared" si="3"/>
        <v>0.4375</v>
      </c>
      <c r="X21" s="62">
        <f t="shared" si="3"/>
        <v>0.625</v>
      </c>
      <c r="Y21" s="62">
        <f t="shared" si="3"/>
        <v>0.625</v>
      </c>
      <c r="Z21" s="62">
        <f t="shared" si="3"/>
        <v>0.76249999999999996</v>
      </c>
      <c r="AA21" s="62">
        <f t="shared" si="3"/>
        <v>0.2</v>
      </c>
      <c r="AB21" s="62">
        <f t="shared" si="3"/>
        <v>0.2</v>
      </c>
      <c r="AC21" s="62">
        <f t="shared" si="3"/>
        <v>0.67500000000000004</v>
      </c>
      <c r="AD21" s="62">
        <f t="shared" si="3"/>
        <v>0.9</v>
      </c>
      <c r="AE21" s="62">
        <f t="shared" si="3"/>
        <v>0.72499999999999998</v>
      </c>
      <c r="AF21" s="62">
        <f t="shared" si="3"/>
        <v>0.7</v>
      </c>
      <c r="AG21" s="62">
        <f t="shared" si="3"/>
        <v>0.7</v>
      </c>
      <c r="AH21" s="62">
        <f t="shared" si="3"/>
        <v>0.63749999999999996</v>
      </c>
      <c r="AI21" s="62">
        <f t="shared" si="3"/>
        <v>0.41249999999999998</v>
      </c>
      <c r="AJ21" s="64"/>
      <c r="AK21" s="65" t="s">
        <v>299</v>
      </c>
      <c r="AL21" s="66" t="s">
        <v>300</v>
      </c>
    </row>
    <row r="22" spans="1:38" ht="21.75" customHeight="1">
      <c r="A22" s="268" t="s">
        <v>285</v>
      </c>
      <c r="B22" s="138">
        <f>Matriz!B21</f>
        <v>0</v>
      </c>
      <c r="C22" s="138" t="str">
        <f>Matriz!C21</f>
        <v xml:space="preserve">Número baixo de citação de publicações	</v>
      </c>
      <c r="D22" s="234" t="s">
        <v>295</v>
      </c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67">
        <f>Matriz!U21</f>
        <v>42</v>
      </c>
      <c r="U22" s="235" t="s">
        <v>301</v>
      </c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7"/>
      <c r="AJ22" s="67">
        <f>Matriz!AL21</f>
        <v>44</v>
      </c>
      <c r="AK22" s="68">
        <f t="shared" ref="AK22:AK36" si="4">T22+AJ22</f>
        <v>86</v>
      </c>
      <c r="AL22" s="46">
        <f t="shared" ref="AL22:AL36" si="5">AK22/((COUNTIF($D$2:$S$2,"&gt;-1")*5)+(COUNTIF($U$2:$AI$2,"&gt;-1")*5))</f>
        <v>0.55483870967741933</v>
      </c>
    </row>
    <row r="23" spans="1:38" ht="21.75" customHeight="1">
      <c r="A23" s="217"/>
      <c r="B23" s="138">
        <f>Matriz!B22</f>
        <v>0</v>
      </c>
      <c r="C23" s="138" t="str">
        <f>Matriz!C22</f>
        <v>Número reduzido de servidores técnicos administrativos</v>
      </c>
      <c r="D23" s="238" t="s">
        <v>302</v>
      </c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69">
        <f>Matriz!U22</f>
        <v>44</v>
      </c>
      <c r="U23" s="240" t="s">
        <v>303</v>
      </c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03"/>
      <c r="AJ23" s="69">
        <f>Matriz!AL22</f>
        <v>41</v>
      </c>
      <c r="AK23" s="68">
        <f t="shared" si="4"/>
        <v>85</v>
      </c>
      <c r="AL23" s="46">
        <f t="shared" si="5"/>
        <v>0.54838709677419351</v>
      </c>
    </row>
    <row r="24" spans="1:38" ht="21.75" customHeight="1">
      <c r="A24" s="217"/>
      <c r="B24" s="138">
        <f>Matriz!B23</f>
        <v>0</v>
      </c>
      <c r="C24" s="138" t="str">
        <f>Matriz!C23</f>
        <v>Captação de recursos</v>
      </c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69">
        <f>Matriz!U23</f>
        <v>48</v>
      </c>
      <c r="U24" s="241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04"/>
      <c r="AJ24" s="69">
        <f>Matriz!AL23</f>
        <v>47</v>
      </c>
      <c r="AK24" s="68">
        <f t="shared" si="4"/>
        <v>95</v>
      </c>
      <c r="AL24" s="46">
        <f t="shared" si="5"/>
        <v>0.61290322580645162</v>
      </c>
    </row>
    <row r="25" spans="1:38" ht="21.75" customHeight="1">
      <c r="A25" s="217"/>
      <c r="B25" s="138">
        <f>Matriz!B24</f>
        <v>0</v>
      </c>
      <c r="C25" s="138" t="str">
        <f>Matriz!C24</f>
        <v>Conhecimento sobre uso de ferramentas de gestão</v>
      </c>
      <c r="D25" s="261" t="s">
        <v>294</v>
      </c>
      <c r="E25" s="210"/>
      <c r="F25" s="210"/>
      <c r="G25" s="210"/>
      <c r="H25" s="70">
        <f>COUNTIF(Matriz!D21:T35,"&gt;-1")*5</f>
        <v>1020</v>
      </c>
      <c r="I25" s="70"/>
      <c r="J25" s="70"/>
      <c r="K25" s="70"/>
      <c r="L25" s="70"/>
      <c r="M25" s="70"/>
      <c r="N25" s="70"/>
      <c r="O25" s="71"/>
      <c r="P25" s="71"/>
      <c r="Q25" s="71"/>
      <c r="R25" s="52"/>
      <c r="S25" s="72"/>
      <c r="T25" s="69">
        <f>Matriz!U24</f>
        <v>42</v>
      </c>
      <c r="U25" s="227" t="s">
        <v>294</v>
      </c>
      <c r="V25" s="210"/>
      <c r="W25" s="210"/>
      <c r="X25" s="210"/>
      <c r="Y25" s="70">
        <f>COUNTIF(Matriz!V21:AK35,"&gt;-1")*5</f>
        <v>960</v>
      </c>
      <c r="Z25" s="70"/>
      <c r="AA25" s="70"/>
      <c r="AB25" s="70"/>
      <c r="AC25" s="70"/>
      <c r="AD25" s="70"/>
      <c r="AE25" s="70"/>
      <c r="AF25" s="71"/>
      <c r="AG25" s="71"/>
      <c r="AH25" s="52"/>
      <c r="AI25" s="53"/>
      <c r="AJ25" s="69">
        <f>Matriz!AL24</f>
        <v>24</v>
      </c>
      <c r="AK25" s="68">
        <f t="shared" si="4"/>
        <v>66</v>
      </c>
      <c r="AL25" s="46">
        <f t="shared" si="5"/>
        <v>0.4258064516129032</v>
      </c>
    </row>
    <row r="26" spans="1:38" ht="21.75" customHeight="1">
      <c r="A26" s="217"/>
      <c r="B26" s="138">
        <f>Matriz!B25</f>
        <v>0</v>
      </c>
      <c r="C26" s="138" t="str">
        <f>Matriz!C25</f>
        <v>Projeto Pedagógico do Curso (PPC)</v>
      </c>
      <c r="D26" s="261" t="s">
        <v>295</v>
      </c>
      <c r="E26" s="210"/>
      <c r="F26" s="210"/>
      <c r="G26" s="210"/>
      <c r="H26" s="70">
        <f>T37</f>
        <v>574</v>
      </c>
      <c r="I26" s="70"/>
      <c r="J26" s="70"/>
      <c r="K26" s="70"/>
      <c r="L26" s="70"/>
      <c r="M26" s="70"/>
      <c r="N26" s="70"/>
      <c r="O26" s="73"/>
      <c r="P26" s="144" t="s">
        <v>296</v>
      </c>
      <c r="Q26" s="144"/>
      <c r="R26" s="74">
        <f>IFERROR(H26/H25,0)</f>
        <v>0.56274509803921569</v>
      </c>
      <c r="S26" s="72"/>
      <c r="T26" s="69">
        <f>Matriz!U25</f>
        <v>60</v>
      </c>
      <c r="U26" s="227" t="s">
        <v>295</v>
      </c>
      <c r="V26" s="210"/>
      <c r="W26" s="210"/>
      <c r="X26" s="210"/>
      <c r="Y26" s="70">
        <f>AJ37</f>
        <v>429</v>
      </c>
      <c r="Z26" s="70"/>
      <c r="AA26" s="70"/>
      <c r="AB26" s="70"/>
      <c r="AC26" s="70"/>
      <c r="AD26" s="70"/>
      <c r="AE26" s="70"/>
      <c r="AF26" s="144" t="s">
        <v>296</v>
      </c>
      <c r="AG26" s="144"/>
      <c r="AH26" s="75">
        <f>IFERROR(Y26/Y25,0)</f>
        <v>0.44687500000000002</v>
      </c>
      <c r="AI26" s="53"/>
      <c r="AJ26" s="69">
        <f>Matriz!AL25</f>
        <v>45</v>
      </c>
      <c r="AK26" s="68">
        <f t="shared" si="4"/>
        <v>105</v>
      </c>
      <c r="AL26" s="46">
        <f t="shared" si="5"/>
        <v>0.67741935483870963</v>
      </c>
    </row>
    <row r="27" spans="1:38" ht="21.75" customHeight="1">
      <c r="A27" s="217"/>
      <c r="B27" s="138">
        <f>Matriz!B26</f>
        <v>0</v>
      </c>
      <c r="C27" s="138" t="str">
        <f>Matriz!C26</f>
        <v>Planejamento estratégico do programa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8"/>
      <c r="P27" s="58">
        <f>H25-H26</f>
        <v>446</v>
      </c>
      <c r="Q27" s="52"/>
      <c r="R27" s="52"/>
      <c r="S27" s="72"/>
      <c r="T27" s="69">
        <f>Matriz!U26</f>
        <v>56</v>
      </c>
      <c r="U27" s="57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8">
        <f>Y25-Y26</f>
        <v>531</v>
      </c>
      <c r="AG27" s="52"/>
      <c r="AH27" s="52"/>
      <c r="AI27" s="53"/>
      <c r="AJ27" s="69">
        <f>Matriz!AL26</f>
        <v>43</v>
      </c>
      <c r="AK27" s="68">
        <f t="shared" si="4"/>
        <v>99</v>
      </c>
      <c r="AL27" s="46">
        <f t="shared" si="5"/>
        <v>0.6387096774193548</v>
      </c>
    </row>
    <row r="28" spans="1:38" ht="21.75" customHeight="1">
      <c r="A28" s="217"/>
      <c r="B28" s="138">
        <f>Matriz!B27</f>
        <v>0</v>
      </c>
      <c r="C28" s="138" t="str">
        <f>Matriz!C27</f>
        <v>Autoavaliação do programa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72"/>
      <c r="T28" s="69">
        <f>Matriz!U27</f>
        <v>37</v>
      </c>
      <c r="U28" s="57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3"/>
      <c r="AJ28" s="69">
        <f>Matriz!AL27</f>
        <v>33</v>
      </c>
      <c r="AK28" s="68">
        <f t="shared" si="4"/>
        <v>70</v>
      </c>
      <c r="AL28" s="46">
        <f t="shared" si="5"/>
        <v>0.45161290322580644</v>
      </c>
    </row>
    <row r="29" spans="1:38" ht="21.75" customHeight="1">
      <c r="A29" s="217"/>
      <c r="B29" s="138">
        <f>Matriz!B28</f>
        <v>0</v>
      </c>
      <c r="C29" s="138" t="str">
        <f>Matriz!C28</f>
        <v>Acompanhamento de egressos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72"/>
      <c r="T29" s="69">
        <f>Matriz!U28</f>
        <v>30</v>
      </c>
      <c r="U29" s="57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3"/>
      <c r="AJ29" s="69">
        <f>Matriz!AL28</f>
        <v>12</v>
      </c>
      <c r="AK29" s="68">
        <f t="shared" si="4"/>
        <v>42</v>
      </c>
      <c r="AL29" s="46">
        <f t="shared" si="5"/>
        <v>0.2709677419354839</v>
      </c>
    </row>
    <row r="30" spans="1:38" ht="14">
      <c r="A30" s="217"/>
      <c r="B30" s="138">
        <f>Matriz!B29</f>
        <v>0</v>
      </c>
      <c r="C30" s="138" t="str">
        <f>Matriz!C29</f>
        <v>Inserção (local, regional e nacional) e visibilidade do programa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72"/>
      <c r="T30" s="69">
        <f>Matriz!U29</f>
        <v>52</v>
      </c>
      <c r="U30" s="57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3"/>
      <c r="AJ30" s="69">
        <f>Matriz!AL29</f>
        <v>41</v>
      </c>
      <c r="AK30" s="68">
        <f t="shared" si="4"/>
        <v>93</v>
      </c>
      <c r="AL30" s="46">
        <f t="shared" si="5"/>
        <v>0.6</v>
      </c>
    </row>
    <row r="31" spans="1:38" ht="28">
      <c r="A31" s="217"/>
      <c r="B31" s="138">
        <f>Matriz!B30</f>
        <v>0</v>
      </c>
      <c r="C31" s="138" t="str">
        <f>Matriz!C30</f>
        <v>Envolvimento do corpo docente em relação às atividades do programa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72"/>
      <c r="T31" s="69">
        <f>Matriz!U30</f>
        <v>62</v>
      </c>
      <c r="U31" s="57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3"/>
      <c r="AJ31" s="69">
        <f>Matriz!AL30</f>
        <v>42</v>
      </c>
      <c r="AK31" s="68">
        <f t="shared" si="4"/>
        <v>104</v>
      </c>
      <c r="AL31" s="46">
        <f t="shared" si="5"/>
        <v>0.67096774193548392</v>
      </c>
    </row>
    <row r="32" spans="1:38" ht="21.75" customHeight="1">
      <c r="A32" s="217"/>
      <c r="B32" s="138">
        <f>Matriz!B32</f>
        <v>0</v>
      </c>
      <c r="C32" s="138" t="str">
        <f>Matriz!C31</f>
        <v>Ausência de secretaria dedicada para getão do Programa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72"/>
      <c r="T32" s="69">
        <f>Matriz!U31</f>
        <v>56</v>
      </c>
      <c r="U32" s="57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3"/>
      <c r="AJ32" s="69">
        <f>Matriz!AL31</f>
        <v>39</v>
      </c>
      <c r="AK32" s="68">
        <f t="shared" si="4"/>
        <v>95</v>
      </c>
      <c r="AL32" s="46">
        <f t="shared" si="5"/>
        <v>0.61290322580645162</v>
      </c>
    </row>
    <row r="33" spans="1:38" ht="21.75" customHeight="1">
      <c r="A33" s="217"/>
      <c r="B33" s="138">
        <f>Matriz!B33</f>
        <v>0</v>
      </c>
      <c r="C33" s="138" t="str">
        <f>Matriz!C32</f>
        <v>Ausência de acesso a Plataforma SciVal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72"/>
      <c r="T33" s="69">
        <f>Matriz!U32</f>
        <v>45</v>
      </c>
      <c r="U33" s="57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3"/>
      <c r="AJ33" s="69">
        <f>Matriz!AL32</f>
        <v>18</v>
      </c>
      <c r="AK33" s="68">
        <f t="shared" si="4"/>
        <v>63</v>
      </c>
      <c r="AL33" s="46">
        <f t="shared" si="5"/>
        <v>0.40645161290322579</v>
      </c>
    </row>
    <row r="34" spans="1:38" ht="21.75" customHeight="1">
      <c r="A34" s="217"/>
      <c r="B34" s="138">
        <f>Matriz!B34</f>
        <v>0</v>
      </c>
      <c r="C34" s="138">
        <f>Matriz!C33</f>
        <v>0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72"/>
      <c r="T34" s="69">
        <f>Matriz!U33</f>
        <v>0</v>
      </c>
      <c r="U34" s="57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3"/>
      <c r="AJ34" s="69">
        <f>Matriz!AL33</f>
        <v>0</v>
      </c>
      <c r="AK34" s="68">
        <f t="shared" si="4"/>
        <v>0</v>
      </c>
      <c r="AL34" s="46">
        <f t="shared" si="5"/>
        <v>0</v>
      </c>
    </row>
    <row r="35" spans="1:38" ht="21.75" customHeight="1">
      <c r="A35" s="217"/>
      <c r="B35" s="139"/>
      <c r="C35" s="138">
        <f>Matriz!C34</f>
        <v>0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72"/>
      <c r="T35" s="69">
        <f>Matriz!U34</f>
        <v>0</v>
      </c>
      <c r="U35" s="57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3"/>
      <c r="AJ35" s="69">
        <f>Matriz!AL34</f>
        <v>0</v>
      </c>
      <c r="AK35" s="68">
        <f t="shared" si="4"/>
        <v>0</v>
      </c>
      <c r="AL35" s="46">
        <f t="shared" si="5"/>
        <v>0</v>
      </c>
    </row>
    <row r="36" spans="1:38" ht="21.75" customHeight="1" thickBot="1">
      <c r="A36" s="217"/>
      <c r="B36" s="139"/>
      <c r="C36" s="138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3"/>
      <c r="T36" s="52">
        <f>Matriz!U35</f>
        <v>0</v>
      </c>
      <c r="U36" s="57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3"/>
      <c r="AJ36" s="76">
        <f>Matriz!AL35</f>
        <v>0</v>
      </c>
      <c r="AK36" s="77">
        <f t="shared" si="4"/>
        <v>0</v>
      </c>
      <c r="AL36" s="78">
        <f t="shared" si="5"/>
        <v>0</v>
      </c>
    </row>
    <row r="37" spans="1:38" ht="14" thickBot="1">
      <c r="A37" s="249" t="s">
        <v>304</v>
      </c>
      <c r="B37" s="250"/>
      <c r="C37" s="250"/>
      <c r="D37" s="79">
        <f>Matriz!D36</f>
        <v>12</v>
      </c>
      <c r="E37" s="79">
        <f>Matriz!E36</f>
        <v>12</v>
      </c>
      <c r="F37" s="79">
        <f>Matriz!F36</f>
        <v>32</v>
      </c>
      <c r="G37" s="79">
        <f>Matriz!G36</f>
        <v>35</v>
      </c>
      <c r="H37" s="79">
        <f>Matriz!H36</f>
        <v>35</v>
      </c>
      <c r="I37" s="79">
        <f>Matriz!I36</f>
        <v>37</v>
      </c>
      <c r="J37" s="79">
        <f>Matriz!J36</f>
        <v>34</v>
      </c>
      <c r="K37" s="79">
        <f>Matriz!K36</f>
        <v>5</v>
      </c>
      <c r="L37" s="79">
        <f>Matriz!L36</f>
        <v>33</v>
      </c>
      <c r="M37" s="79">
        <f>Matriz!M36</f>
        <v>31</v>
      </c>
      <c r="N37" s="79">
        <f>Matriz!N36</f>
        <v>32</v>
      </c>
      <c r="O37" s="79">
        <f>Matriz!O36</f>
        <v>37</v>
      </c>
      <c r="P37" s="79">
        <f>Matriz!P36</f>
        <v>37</v>
      </c>
      <c r="Q37" s="79">
        <f>Matriz!Q36</f>
        <v>37</v>
      </c>
      <c r="R37" s="79">
        <f>Matriz!R36</f>
        <v>42</v>
      </c>
      <c r="S37" s="79">
        <f>Matriz!T36</f>
        <v>50</v>
      </c>
      <c r="T37" s="80">
        <f>Matriz!U36</f>
        <v>574</v>
      </c>
      <c r="U37" s="79">
        <f>Matriz!V36</f>
        <v>31</v>
      </c>
      <c r="V37" s="79">
        <f>Matriz!W36</f>
        <v>35</v>
      </c>
      <c r="W37" s="79">
        <f>Matriz!X36</f>
        <v>36</v>
      </c>
      <c r="X37" s="79">
        <f>Matriz!Y36</f>
        <v>24</v>
      </c>
      <c r="Y37" s="79">
        <f>Matriz!Z36</f>
        <v>24</v>
      </c>
      <c r="Z37" s="79">
        <f>Matriz!AA36</f>
        <v>33</v>
      </c>
      <c r="AA37" s="79">
        <f>Matriz!AB36</f>
        <v>26</v>
      </c>
      <c r="AB37" s="79">
        <f>Matriz!AC36</f>
        <v>0</v>
      </c>
      <c r="AC37" s="79">
        <f>Matriz!AD36</f>
        <v>32</v>
      </c>
      <c r="AD37" s="79">
        <f>Matriz!AE36</f>
        <v>29</v>
      </c>
      <c r="AE37" s="79">
        <f>Matriz!AF36</f>
        <v>30</v>
      </c>
      <c r="AF37" s="79">
        <f>Matriz!AG36</f>
        <v>25</v>
      </c>
      <c r="AG37" s="79">
        <f>Matriz!AH36</f>
        <v>25</v>
      </c>
      <c r="AH37" s="79">
        <f>Matriz!AI36</f>
        <v>26</v>
      </c>
      <c r="AI37" s="79">
        <f>Matriz!AK36</f>
        <v>21</v>
      </c>
      <c r="AJ37" s="80">
        <f>Matriz!AL36</f>
        <v>429</v>
      </c>
      <c r="AK37" s="81"/>
    </row>
    <row r="38" spans="1:38" ht="14" thickBot="1">
      <c r="A38" s="251" t="s">
        <v>305</v>
      </c>
      <c r="B38" s="252"/>
      <c r="C38" s="253"/>
      <c r="D38" s="82">
        <f t="shared" ref="D38:S38" si="6">D37/(COUNTA($C$22:$C$36)*5)</f>
        <v>0.17142857142857143</v>
      </c>
      <c r="E38" s="82">
        <f t="shared" si="6"/>
        <v>0.17142857142857143</v>
      </c>
      <c r="F38" s="82">
        <f t="shared" si="6"/>
        <v>0.45714285714285713</v>
      </c>
      <c r="G38" s="82">
        <f t="shared" si="6"/>
        <v>0.5</v>
      </c>
      <c r="H38" s="82">
        <f t="shared" si="6"/>
        <v>0.5</v>
      </c>
      <c r="I38" s="82">
        <f t="shared" si="6"/>
        <v>0.52857142857142858</v>
      </c>
      <c r="J38" s="82">
        <f t="shared" si="6"/>
        <v>0.48571428571428571</v>
      </c>
      <c r="K38" s="82">
        <f t="shared" si="6"/>
        <v>7.1428571428571425E-2</v>
      </c>
      <c r="L38" s="82">
        <f t="shared" si="6"/>
        <v>0.47142857142857142</v>
      </c>
      <c r="M38" s="82">
        <f t="shared" si="6"/>
        <v>0.44285714285714284</v>
      </c>
      <c r="N38" s="82">
        <f t="shared" si="6"/>
        <v>0.45714285714285713</v>
      </c>
      <c r="O38" s="82">
        <f t="shared" si="6"/>
        <v>0.52857142857142858</v>
      </c>
      <c r="P38" s="82">
        <f t="shared" si="6"/>
        <v>0.52857142857142858</v>
      </c>
      <c r="Q38" s="82">
        <f t="shared" si="6"/>
        <v>0.52857142857142858</v>
      </c>
      <c r="R38" s="82">
        <f t="shared" si="6"/>
        <v>0.6</v>
      </c>
      <c r="S38" s="82">
        <f t="shared" si="6"/>
        <v>0.7142857142857143</v>
      </c>
      <c r="T38" s="83"/>
      <c r="U38" s="84">
        <f t="shared" ref="U38:AI38" si="7">U37/(COUNTA($C$22:$C$36)*5)</f>
        <v>0.44285714285714284</v>
      </c>
      <c r="V38" s="85">
        <f t="shared" si="7"/>
        <v>0.5</v>
      </c>
      <c r="W38" s="85">
        <f t="shared" si="7"/>
        <v>0.51428571428571423</v>
      </c>
      <c r="X38" s="85">
        <f t="shared" si="7"/>
        <v>0.34285714285714286</v>
      </c>
      <c r="Y38" s="85">
        <f t="shared" si="7"/>
        <v>0.34285714285714286</v>
      </c>
      <c r="Z38" s="85">
        <f t="shared" si="7"/>
        <v>0.47142857142857142</v>
      </c>
      <c r="AA38" s="85">
        <f t="shared" si="7"/>
        <v>0.37142857142857144</v>
      </c>
      <c r="AB38" s="85">
        <f t="shared" si="7"/>
        <v>0</v>
      </c>
      <c r="AC38" s="85">
        <f t="shared" si="7"/>
        <v>0.45714285714285713</v>
      </c>
      <c r="AD38" s="85">
        <f t="shared" si="7"/>
        <v>0.41428571428571431</v>
      </c>
      <c r="AE38" s="85">
        <f t="shared" si="7"/>
        <v>0.42857142857142855</v>
      </c>
      <c r="AF38" s="85">
        <f t="shared" si="7"/>
        <v>0.35714285714285715</v>
      </c>
      <c r="AG38" s="85">
        <f t="shared" si="7"/>
        <v>0.35714285714285715</v>
      </c>
      <c r="AH38" s="85">
        <f t="shared" si="7"/>
        <v>0.37142857142857144</v>
      </c>
      <c r="AI38" s="85">
        <f t="shared" si="7"/>
        <v>0.3</v>
      </c>
      <c r="AJ38" s="86"/>
    </row>
    <row r="39" spans="1:38" ht="13">
      <c r="A39" s="254" t="s">
        <v>306</v>
      </c>
      <c r="B39" s="255"/>
      <c r="C39" s="256"/>
      <c r="D39" s="87">
        <f t="shared" ref="D39:S39" si="8">D21-D38</f>
        <v>0.56607142857142856</v>
      </c>
      <c r="E39" s="87">
        <f t="shared" si="8"/>
        <v>0.34107142857142853</v>
      </c>
      <c r="F39" s="87">
        <f t="shared" si="8"/>
        <v>-3.214285714285714E-2</v>
      </c>
      <c r="G39" s="87">
        <f t="shared" si="8"/>
        <v>0.36250000000000004</v>
      </c>
      <c r="H39" s="87">
        <f t="shared" si="8"/>
        <v>0.42500000000000004</v>
      </c>
      <c r="I39" s="87">
        <f t="shared" si="8"/>
        <v>0.28392857142857142</v>
      </c>
      <c r="J39" s="87">
        <f t="shared" si="8"/>
        <v>0.17678571428571427</v>
      </c>
      <c r="K39" s="87">
        <f t="shared" si="8"/>
        <v>0.5535714285714286</v>
      </c>
      <c r="L39" s="87">
        <f t="shared" si="8"/>
        <v>0.29107142857142854</v>
      </c>
      <c r="M39" s="87">
        <f t="shared" si="8"/>
        <v>0.28214285714285714</v>
      </c>
      <c r="N39" s="87">
        <f t="shared" si="8"/>
        <v>0.35535714285714287</v>
      </c>
      <c r="O39" s="87">
        <f t="shared" si="8"/>
        <v>0.3214285714285714</v>
      </c>
      <c r="P39" s="87">
        <f t="shared" si="8"/>
        <v>0.42142857142857137</v>
      </c>
      <c r="Q39" s="87">
        <f t="shared" si="8"/>
        <v>0.42142857142857137</v>
      </c>
      <c r="R39" s="87">
        <f t="shared" si="8"/>
        <v>0.21250000000000002</v>
      </c>
      <c r="S39" s="87">
        <f t="shared" si="8"/>
        <v>0.21071428571428574</v>
      </c>
      <c r="T39" s="88"/>
      <c r="U39" s="89">
        <f t="shared" ref="U39:AI39" si="9">U21-U38</f>
        <v>0.30714285714285716</v>
      </c>
      <c r="V39" s="87">
        <f t="shared" si="9"/>
        <v>-0.11249999999999999</v>
      </c>
      <c r="W39" s="87">
        <f t="shared" si="9"/>
        <v>-7.6785714285714235E-2</v>
      </c>
      <c r="X39" s="87">
        <f t="shared" si="9"/>
        <v>0.28214285714285714</v>
      </c>
      <c r="Y39" s="87">
        <f t="shared" si="9"/>
        <v>0.28214285714285714</v>
      </c>
      <c r="Z39" s="87">
        <f t="shared" si="9"/>
        <v>0.29107142857142854</v>
      </c>
      <c r="AA39" s="87">
        <f t="shared" si="9"/>
        <v>-0.17142857142857143</v>
      </c>
      <c r="AB39" s="87">
        <f t="shared" si="9"/>
        <v>0.2</v>
      </c>
      <c r="AC39" s="87">
        <f t="shared" si="9"/>
        <v>0.21785714285714292</v>
      </c>
      <c r="AD39" s="87">
        <f t="shared" si="9"/>
        <v>0.48571428571428571</v>
      </c>
      <c r="AE39" s="87">
        <f t="shared" si="9"/>
        <v>0.29642857142857143</v>
      </c>
      <c r="AF39" s="87">
        <f t="shared" si="9"/>
        <v>0.3428571428571428</v>
      </c>
      <c r="AG39" s="87">
        <f t="shared" si="9"/>
        <v>0.3428571428571428</v>
      </c>
      <c r="AH39" s="87">
        <f t="shared" si="9"/>
        <v>0.26607142857142851</v>
      </c>
      <c r="AI39" s="87">
        <f t="shared" si="9"/>
        <v>0.11249999999999999</v>
      </c>
      <c r="AJ39" s="90"/>
    </row>
    <row r="40" spans="1:38" ht="14" thickBot="1">
      <c r="A40" s="257"/>
      <c r="B40" s="258"/>
      <c r="C40" s="259"/>
      <c r="D40" s="228" t="s">
        <v>307</v>
      </c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91"/>
      <c r="U40" s="230" t="s">
        <v>308</v>
      </c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92"/>
    </row>
  </sheetData>
  <sheetProtection algorithmName="SHA-512" hashValue="xgDlRWnGmsaj8x926DYoNXRhM8gkYevFqqPB/wfoSes0v0IEUiN129jBI1bS1CvsBU5OPJjItOw6K+O0B+IFRQ==" saltValue="8kaxHuzkL/LojPQ+IaaHkw==" spinCount="100000" sheet="1" objects="1" scenarios="1" selectLockedCells="1" selectUnlockedCells="1"/>
  <mergeCells count="35">
    <mergeCell ref="A37:C37"/>
    <mergeCell ref="A38:C38"/>
    <mergeCell ref="A39:C40"/>
    <mergeCell ref="D1:S1"/>
    <mergeCell ref="T1:T3"/>
    <mergeCell ref="D4:S4"/>
    <mergeCell ref="D8:G8"/>
    <mergeCell ref="D25:G25"/>
    <mergeCell ref="D26:G26"/>
    <mergeCell ref="A3:C3"/>
    <mergeCell ref="A1:C2"/>
    <mergeCell ref="A4:A19"/>
    <mergeCell ref="A20:C20"/>
    <mergeCell ref="A21:C21"/>
    <mergeCell ref="A22:A36"/>
    <mergeCell ref="U1:AI1"/>
    <mergeCell ref="AJ1:AJ3"/>
    <mergeCell ref="AK1:AL1"/>
    <mergeCell ref="AK2:AK3"/>
    <mergeCell ref="AL2:AL3"/>
    <mergeCell ref="U4:AI4"/>
    <mergeCell ref="D5:S6"/>
    <mergeCell ref="U5:AI6"/>
    <mergeCell ref="D7:G7"/>
    <mergeCell ref="U7:X7"/>
    <mergeCell ref="U26:X26"/>
    <mergeCell ref="D40:S40"/>
    <mergeCell ref="U40:AI40"/>
    <mergeCell ref="U8:X8"/>
    <mergeCell ref="AK20:AL20"/>
    <mergeCell ref="D22:S22"/>
    <mergeCell ref="U22:AI22"/>
    <mergeCell ref="D23:S24"/>
    <mergeCell ref="U23:AI24"/>
    <mergeCell ref="U25:X25"/>
  </mergeCells>
  <conditionalFormatting sqref="Q7 AF7:AG7 U7:AE8 D7:P19 R7:S19 AH8 Q9:Q19">
    <cfRule type="cellIs" dxfId="10" priority="1" operator="equal">
      <formula>3</formula>
    </cfRule>
    <cfRule type="cellIs" dxfId="9" priority="2" operator="equal">
      <formula>4</formula>
    </cfRule>
    <cfRule type="cellIs" dxfId="8" priority="3" operator="equal">
      <formula>5</formula>
    </cfRule>
  </conditionalFormatting>
  <conditionalFormatting sqref="AF7:AG7 U7:AE19 AH7:AI19 AF9:AG19 O25:Q25 AF25:AG25 U25:AE26 D25:N36 R25:S36 AH26 O27:Q36">
    <cfRule type="cellIs" dxfId="7" priority="4" operator="equal">
      <formula>3</formula>
    </cfRule>
    <cfRule type="cellIs" dxfId="6" priority="5" operator="equal">
      <formula>4</formula>
    </cfRule>
    <cfRule type="cellIs" dxfId="5" priority="6" operator="equal">
      <formula>5</formula>
    </cfRule>
  </conditionalFormatting>
  <conditionalFormatting sqref="AF25:AG25 U25:AE36 AH25:AI36 AF27:AG36">
    <cfRule type="cellIs" dxfId="4" priority="7" operator="equal">
      <formula>3</formula>
    </cfRule>
    <cfRule type="cellIs" dxfId="3" priority="8" operator="equal">
      <formula>4</formula>
    </cfRule>
    <cfRule type="cellIs" dxfId="2" priority="9" operator="equal">
      <formula>5</formula>
    </cfRule>
  </conditionalFormatting>
  <conditionalFormatting sqref="AL4:AL19">
    <cfRule type="expression" dxfId="1" priority="11">
      <formula>AL4&gt;49%</formula>
    </cfRule>
  </conditionalFormatting>
  <conditionalFormatting sqref="AL22:AL36">
    <cfRule type="expression" dxfId="0" priority="10">
      <formula>AL22&gt;49%</formula>
    </cfRule>
  </conditionalFormatting>
  <printOptions horizontalCentered="1" verticalCentered="1" gridLines="1"/>
  <pageMargins left="0" right="0" top="0" bottom="0" header="0" footer="0"/>
  <pageSetup paperSize="9" scale="43" pageOrder="overThenDown" orientation="landscape" cellComments="atEnd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B1:J22"/>
  <sheetViews>
    <sheetView showGridLines="0" workbookViewId="0">
      <selection sqref="A1:A3"/>
    </sheetView>
  </sheetViews>
  <sheetFormatPr baseColWidth="10" defaultColWidth="12.6640625" defaultRowHeight="15.75" customHeight="1"/>
  <cols>
    <col min="1" max="1" width="4.33203125" customWidth="1"/>
    <col min="2" max="2" width="17.1640625" customWidth="1"/>
    <col min="3" max="3" width="24.1640625" customWidth="1"/>
    <col min="4" max="4" width="24.6640625" customWidth="1"/>
    <col min="6" max="6" width="25.1640625" customWidth="1"/>
    <col min="7" max="7" width="18.83203125" customWidth="1"/>
    <col min="9" max="9" width="18.83203125" customWidth="1"/>
    <col min="10" max="10" width="25.1640625" customWidth="1"/>
  </cols>
  <sheetData>
    <row r="1" spans="2:10" ht="15.75" customHeight="1">
      <c r="B1" s="147"/>
      <c r="C1" s="148"/>
      <c r="D1" s="148"/>
      <c r="E1" s="148"/>
      <c r="F1" s="148"/>
      <c r="G1" s="148"/>
      <c r="H1" s="148"/>
      <c r="I1" s="148"/>
      <c r="J1" s="149"/>
    </row>
    <row r="2" spans="2:10" ht="16">
      <c r="B2" s="269" t="s">
        <v>309</v>
      </c>
      <c r="C2" s="224"/>
      <c r="D2" s="224"/>
      <c r="J2" s="150"/>
    </row>
    <row r="3" spans="2:10" ht="16">
      <c r="B3" s="159" t="s">
        <v>310</v>
      </c>
      <c r="C3" s="160" t="s">
        <v>218</v>
      </c>
      <c r="D3" s="161" t="s">
        <v>235</v>
      </c>
      <c r="J3" s="150"/>
    </row>
    <row r="4" spans="2:10" ht="16">
      <c r="B4" s="162" t="s">
        <v>250</v>
      </c>
      <c r="C4" s="163">
        <f>'Matriz Densidade'!R8</f>
        <v>0.78308823529411764</v>
      </c>
      <c r="D4" s="164">
        <f>'Matriz Densidade'!AH8</f>
        <v>0.58281249999999996</v>
      </c>
      <c r="J4" s="150"/>
    </row>
    <row r="5" spans="2:10" ht="16">
      <c r="B5" s="165" t="s">
        <v>266</v>
      </c>
      <c r="C5" s="166">
        <f>'Matriz Densidade'!R26</f>
        <v>0.56274509803921569</v>
      </c>
      <c r="D5" s="167">
        <f>'Matriz Densidade'!AH26</f>
        <v>0.44687500000000002</v>
      </c>
      <c r="J5" s="150"/>
    </row>
    <row r="6" spans="2:10" ht="16">
      <c r="B6" s="168"/>
      <c r="C6" s="169"/>
      <c r="D6" s="170"/>
      <c r="J6" s="150"/>
    </row>
    <row r="7" spans="2:10" ht="51">
      <c r="B7" s="171" t="s">
        <v>311</v>
      </c>
      <c r="C7" s="172" t="s">
        <v>312</v>
      </c>
      <c r="D7" s="172" t="s">
        <v>313</v>
      </c>
      <c r="J7" s="150"/>
    </row>
    <row r="8" spans="2:10" ht="16">
      <c r="B8" s="173">
        <f>(C4+D4)-(C5+D5)</f>
        <v>0.35628063725490167</v>
      </c>
      <c r="C8" s="173">
        <f t="shared" ref="C8:D8" si="0">C4-C5</f>
        <v>0.22034313725490196</v>
      </c>
      <c r="D8" s="173">
        <f t="shared" si="0"/>
        <v>0.13593749999999993</v>
      </c>
      <c r="J8" s="150"/>
    </row>
    <row r="9" spans="2:10" ht="15.75" customHeight="1">
      <c r="B9" s="151"/>
      <c r="J9" s="150"/>
    </row>
    <row r="10" spans="2:10" ht="15.75" customHeight="1">
      <c r="B10" s="151"/>
      <c r="J10" s="150"/>
    </row>
    <row r="11" spans="2:10" ht="34">
      <c r="B11" s="152" t="s">
        <v>314</v>
      </c>
      <c r="C11" s="93" t="s">
        <v>315</v>
      </c>
      <c r="D11" s="94" t="s">
        <v>316</v>
      </c>
      <c r="J11" s="150"/>
    </row>
    <row r="12" spans="2:10" ht="13">
      <c r="B12" s="153" t="s">
        <v>317</v>
      </c>
      <c r="C12" s="95" t="s">
        <v>318</v>
      </c>
      <c r="D12" s="95" t="s">
        <v>319</v>
      </c>
      <c r="J12" s="150"/>
    </row>
    <row r="13" spans="2:10" ht="13">
      <c r="B13" s="153" t="s">
        <v>320</v>
      </c>
      <c r="C13" s="95" t="s">
        <v>321</v>
      </c>
      <c r="D13" s="95" t="s">
        <v>322</v>
      </c>
      <c r="J13" s="150"/>
    </row>
    <row r="14" spans="2:10" ht="13">
      <c r="B14" s="153" t="s">
        <v>323</v>
      </c>
      <c r="C14" s="95" t="s">
        <v>324</v>
      </c>
      <c r="D14" s="95" t="s">
        <v>325</v>
      </c>
      <c r="F14" s="270" t="s">
        <v>326</v>
      </c>
      <c r="G14" s="224"/>
      <c r="H14" s="224"/>
      <c r="I14" s="224"/>
      <c r="J14" s="224"/>
    </row>
    <row r="15" spans="2:10" ht="13">
      <c r="B15" s="153" t="s">
        <v>327</v>
      </c>
      <c r="C15" s="95" t="s">
        <v>328</v>
      </c>
      <c r="D15" s="95" t="s">
        <v>329</v>
      </c>
      <c r="F15" s="224"/>
      <c r="G15" s="224"/>
      <c r="H15" s="224"/>
      <c r="I15" s="224"/>
      <c r="J15" s="224"/>
    </row>
    <row r="16" spans="2:10" ht="13">
      <c r="B16" s="153" t="s">
        <v>330</v>
      </c>
      <c r="C16" s="95" t="s">
        <v>331</v>
      </c>
      <c r="D16" s="95" t="s">
        <v>332</v>
      </c>
      <c r="F16" s="151"/>
      <c r="J16" s="150"/>
    </row>
    <row r="17" spans="2:10" ht="15.75" customHeight="1">
      <c r="B17" s="151"/>
      <c r="F17" s="151"/>
      <c r="J17" s="150"/>
    </row>
    <row r="18" spans="2:10" ht="13">
      <c r="B18" s="271" t="s">
        <v>333</v>
      </c>
      <c r="C18" s="210"/>
      <c r="D18" s="210"/>
      <c r="F18" s="179" t="s">
        <v>330</v>
      </c>
      <c r="G18" s="154" t="s">
        <v>334</v>
      </c>
      <c r="H18" s="154" t="s">
        <v>323</v>
      </c>
      <c r="I18" s="154" t="s">
        <v>320</v>
      </c>
      <c r="J18" s="155" t="s">
        <v>335</v>
      </c>
    </row>
    <row r="19" spans="2:10" ht="33.75" customHeight="1">
      <c r="B19" s="272"/>
      <c r="C19" s="210"/>
      <c r="D19" s="210"/>
      <c r="F19" s="174"/>
      <c r="G19" s="175"/>
      <c r="H19" s="176"/>
      <c r="I19" s="177"/>
      <c r="J19" s="178"/>
    </row>
    <row r="20" spans="2:10" ht="13">
      <c r="B20" s="272"/>
      <c r="C20" s="210"/>
      <c r="D20" s="210"/>
      <c r="F20" s="134" t="s">
        <v>331</v>
      </c>
      <c r="G20" s="134" t="s">
        <v>328</v>
      </c>
      <c r="H20" s="134" t="s">
        <v>324</v>
      </c>
      <c r="I20" s="134" t="s">
        <v>321</v>
      </c>
      <c r="J20" s="156" t="s">
        <v>318</v>
      </c>
    </row>
    <row r="21" spans="2:10" ht="15.75" customHeight="1">
      <c r="B21" s="272"/>
      <c r="C21" s="210"/>
      <c r="D21" s="210"/>
      <c r="J21" s="150"/>
    </row>
    <row r="22" spans="2:10" ht="15.75" customHeight="1">
      <c r="B22" s="273"/>
      <c r="C22" s="274"/>
      <c r="D22" s="274"/>
      <c r="E22" s="157"/>
      <c r="F22" s="157"/>
      <c r="G22" s="157"/>
      <c r="H22" s="157"/>
      <c r="I22" s="157"/>
      <c r="J22" s="158"/>
    </row>
  </sheetData>
  <sheetProtection algorithmName="SHA-512" hashValue="pKd4/OSp/RnTVDGUuOWjt9wMhjgPBpiP3TE0RcLyNGt9I9WkBJy3CxBsuJgKjqRfdw1vFvZYKNNHAf5nMz6/RA==" saltValue="hgxyi6HgmLGctsPV17AgOg==" spinCount="100000" sheet="1" objects="1" scenarios="1" selectLockedCells="1" selectUnlockedCells="1"/>
  <mergeCells count="3">
    <mergeCell ref="B2:D2"/>
    <mergeCell ref="F14:J15"/>
    <mergeCell ref="B18:D22"/>
  </mergeCells>
  <printOptions horizontalCentered="1" gridLines="1"/>
  <pageMargins left="0" right="0.19685039370078738" top="0" bottom="0" header="0" footer="0"/>
  <pageSetup paperSize="9" scale="73" pageOrder="overThenDown" orientation="landscape" cellComments="atEnd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B12"/>
  <sheetViews>
    <sheetView showGridLines="0" workbookViewId="0">
      <selection sqref="A1:A3"/>
    </sheetView>
  </sheetViews>
  <sheetFormatPr baseColWidth="10" defaultColWidth="12.6640625" defaultRowHeight="15.75" customHeight="1"/>
  <cols>
    <col min="1" max="1" width="47.5" customWidth="1"/>
    <col min="2" max="2" width="88.33203125" customWidth="1"/>
  </cols>
  <sheetData>
    <row r="1" spans="1:2" ht="15.75" customHeight="1">
      <c r="A1" s="180" t="s">
        <v>336</v>
      </c>
      <c r="B1" s="181"/>
    </row>
    <row r="2" spans="1:2" ht="42">
      <c r="A2" s="182" t="s">
        <v>337</v>
      </c>
      <c r="B2" s="183" t="s">
        <v>338</v>
      </c>
    </row>
    <row r="3" spans="1:2" ht="42">
      <c r="A3" s="182" t="s">
        <v>339</v>
      </c>
      <c r="B3" s="183" t="s">
        <v>340</v>
      </c>
    </row>
    <row r="4" spans="1:2" ht="70">
      <c r="A4" s="182" t="s">
        <v>341</v>
      </c>
      <c r="B4" s="183" t="s">
        <v>342</v>
      </c>
    </row>
    <row r="5" spans="1:2" ht="15.75" customHeight="1">
      <c r="A5" s="97"/>
      <c r="B5" s="96"/>
    </row>
    <row r="6" spans="1:2" ht="15.75" customHeight="1">
      <c r="A6" s="97"/>
      <c r="B6" s="96"/>
    </row>
    <row r="10" spans="1:2" ht="15.75" customHeight="1">
      <c r="A10" s="42"/>
      <c r="B10" s="43"/>
    </row>
    <row r="11" spans="1:2" ht="15.75" customHeight="1">
      <c r="A11" s="42"/>
    </row>
    <row r="12" spans="1:2" ht="15.75" customHeight="1">
      <c r="A12" s="42"/>
    </row>
  </sheetData>
  <sheetProtection algorithmName="SHA-512" hashValue="9p9HA2IZUdmEoRAjbI15UwrZJly/YTypgwCv2/nLJDPNo+rlMZyoqa7A1QJfHwMnmiFDOj78diP8C6FDytECaA==" saltValue="LsAfX/RGW90/C7FabdqcMA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9"/>
  <sheetViews>
    <sheetView showGridLines="0" workbookViewId="0">
      <selection sqref="A1:A3"/>
    </sheetView>
  </sheetViews>
  <sheetFormatPr baseColWidth="10" defaultColWidth="12.6640625" defaultRowHeight="15.75" customHeight="1"/>
  <cols>
    <col min="1" max="1" width="48.6640625" style="99" bestFit="1" customWidth="1"/>
    <col min="2" max="2" width="50.83203125" style="99" customWidth="1"/>
    <col min="3" max="3" width="36.1640625" style="99" customWidth="1"/>
    <col min="4" max="4" width="39.5" style="99" customWidth="1"/>
    <col min="5" max="16384" width="12.6640625" style="99"/>
  </cols>
  <sheetData>
    <row r="1" spans="1:4" ht="16">
      <c r="A1" s="194" t="s">
        <v>0</v>
      </c>
      <c r="B1" s="194" t="s">
        <v>1</v>
      </c>
      <c r="C1" s="195"/>
      <c r="D1" s="195"/>
    </row>
    <row r="2" spans="1:4" ht="17">
      <c r="A2" s="195"/>
      <c r="B2" s="187" t="s">
        <v>2</v>
      </c>
      <c r="C2" s="187" t="s">
        <v>3</v>
      </c>
      <c r="D2" s="187" t="s">
        <v>4</v>
      </c>
    </row>
    <row r="3" spans="1:4" ht="148.5" customHeight="1">
      <c r="A3" s="195"/>
      <c r="B3" s="188" t="s">
        <v>5</v>
      </c>
      <c r="C3" s="188" t="s">
        <v>6</v>
      </c>
      <c r="D3" s="188" t="s">
        <v>7</v>
      </c>
    </row>
    <row r="4" spans="1:4" ht="51">
      <c r="A4" s="112">
        <v>1</v>
      </c>
      <c r="B4" s="115" t="s">
        <v>8</v>
      </c>
      <c r="C4" s="115" t="s">
        <v>9</v>
      </c>
      <c r="D4" s="115" t="s">
        <v>10</v>
      </c>
    </row>
    <row r="5" spans="1:4" ht="34">
      <c r="A5" s="112">
        <v>2</v>
      </c>
      <c r="B5" s="115" t="s">
        <v>11</v>
      </c>
      <c r="C5" s="115" t="s">
        <v>12</v>
      </c>
      <c r="D5" s="115" t="s">
        <v>13</v>
      </c>
    </row>
    <row r="6" spans="1:4" ht="34">
      <c r="A6" s="112">
        <v>3</v>
      </c>
      <c r="B6" s="115" t="s">
        <v>14</v>
      </c>
      <c r="C6" s="115" t="s">
        <v>15</v>
      </c>
      <c r="D6" s="115" t="s">
        <v>16</v>
      </c>
    </row>
    <row r="7" spans="1:4" ht="34">
      <c r="A7" s="112">
        <v>4</v>
      </c>
      <c r="B7" s="115" t="s">
        <v>17</v>
      </c>
      <c r="C7" s="189" t="s">
        <v>18</v>
      </c>
      <c r="D7" s="115" t="s">
        <v>19</v>
      </c>
    </row>
    <row r="8" spans="1:4" ht="68">
      <c r="A8" s="112">
        <v>5</v>
      </c>
      <c r="B8" s="115" t="s">
        <v>20</v>
      </c>
      <c r="C8" s="115" t="s">
        <v>21</v>
      </c>
      <c r="D8" s="115" t="s">
        <v>22</v>
      </c>
    </row>
    <row r="9" spans="1:4" ht="51">
      <c r="A9" s="112">
        <v>6</v>
      </c>
      <c r="B9" s="115" t="s">
        <v>23</v>
      </c>
      <c r="C9" s="115" t="s">
        <v>24</v>
      </c>
      <c r="D9" s="115" t="s">
        <v>25</v>
      </c>
    </row>
    <row r="10" spans="1:4" ht="34">
      <c r="A10" s="112">
        <v>7</v>
      </c>
      <c r="B10" s="115" t="s">
        <v>26</v>
      </c>
      <c r="C10" s="115" t="s">
        <v>27</v>
      </c>
      <c r="D10" s="115" t="s">
        <v>28</v>
      </c>
    </row>
    <row r="11" spans="1:4" ht="34">
      <c r="A11" s="112">
        <v>8</v>
      </c>
      <c r="B11" s="115"/>
      <c r="C11" s="115" t="s">
        <v>29</v>
      </c>
      <c r="D11" s="115"/>
    </row>
    <row r="12" spans="1:4" ht="85">
      <c r="A12" s="112">
        <v>9</v>
      </c>
      <c r="B12" s="115"/>
      <c r="C12" s="115" t="s">
        <v>30</v>
      </c>
      <c r="D12" s="115"/>
    </row>
    <row r="13" spans="1:4" ht="34">
      <c r="A13" s="112">
        <v>10</v>
      </c>
      <c r="B13" s="115"/>
      <c r="C13" s="115" t="s">
        <v>31</v>
      </c>
      <c r="D13" s="115"/>
    </row>
    <row r="14" spans="1:4" ht="34">
      <c r="A14" s="112">
        <v>11</v>
      </c>
      <c r="B14" s="115"/>
      <c r="C14" s="115" t="s">
        <v>32</v>
      </c>
      <c r="D14" s="115"/>
    </row>
    <row r="15" spans="1:4" ht="51">
      <c r="A15" s="112">
        <v>12</v>
      </c>
      <c r="B15" s="115"/>
      <c r="C15" s="115" t="s">
        <v>33</v>
      </c>
      <c r="D15" s="117"/>
    </row>
    <row r="16" spans="1:4" ht="51">
      <c r="A16" s="112">
        <v>13</v>
      </c>
      <c r="B16" s="115"/>
      <c r="C16" s="115" t="s">
        <v>34</v>
      </c>
      <c r="D16" s="117"/>
    </row>
    <row r="17" spans="1:4" ht="16">
      <c r="A17" s="190"/>
      <c r="B17" s="101"/>
      <c r="C17" s="101"/>
      <c r="D17" s="190"/>
    </row>
    <row r="18" spans="1:4" ht="16">
      <c r="A18" s="190"/>
      <c r="B18" s="101"/>
      <c r="C18" s="101"/>
      <c r="D18" s="190"/>
    </row>
    <row r="19" spans="1:4" ht="16">
      <c r="A19" s="190"/>
      <c r="B19" s="190"/>
      <c r="C19" s="190"/>
      <c r="D19" s="190"/>
    </row>
  </sheetData>
  <sheetProtection algorithmName="SHA-512" hashValue="USnOmvYxyt4EvuZ5zMHxwWWhyi8EX9P2RMWx+OMDSdegO05mpZx9roJQFCZ6OIJ5/6dqEAu3eF3+KjIDCTqmCg==" saltValue="Wh+gDNapgiIcNyChyjBMhg==" spinCount="100000" sheet="1" objects="1" scenarios="1" selectLockedCells="1" selectUnlockedCells="1"/>
  <mergeCells count="2">
    <mergeCell ref="A1:A3"/>
    <mergeCell ref="B1:D1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A24"/>
  <sheetViews>
    <sheetView showGridLines="0" workbookViewId="0">
      <pane xSplit="2" ySplit="2" topLeftCell="Y3" activePane="bottomRight" state="frozen"/>
      <selection sqref="A1:A3"/>
      <selection pane="topRight" sqref="A1:A3"/>
      <selection pane="bottomLeft" sqref="A1:A3"/>
      <selection pane="bottomRight" sqref="A1:A6"/>
    </sheetView>
  </sheetViews>
  <sheetFormatPr baseColWidth="10" defaultColWidth="12.6640625" defaultRowHeight="15.75" customHeight="1"/>
  <cols>
    <col min="1" max="1" width="6.1640625" customWidth="1"/>
    <col min="2" max="2" width="30.33203125" customWidth="1"/>
    <col min="3" max="3" width="5.1640625" customWidth="1"/>
    <col min="4" max="4" width="6.5" customWidth="1"/>
    <col min="5" max="5" width="32.6640625" customWidth="1"/>
    <col min="6" max="6" width="27.1640625" customWidth="1"/>
    <col min="7" max="7" width="20.33203125" customWidth="1"/>
    <col min="8" max="8" width="24" customWidth="1"/>
    <col min="9" max="12" width="8.5" customWidth="1"/>
    <col min="13" max="13" width="18.83203125" customWidth="1"/>
    <col min="14" max="14" width="9.6640625" customWidth="1"/>
    <col min="15" max="24" width="4.6640625" customWidth="1"/>
    <col min="26" max="27" width="63.33203125" customWidth="1"/>
  </cols>
  <sheetData>
    <row r="1" spans="1:27" ht="15.75" customHeight="1">
      <c r="A1" s="196" t="s">
        <v>35</v>
      </c>
      <c r="B1" s="196" t="s">
        <v>36</v>
      </c>
      <c r="C1" s="198" t="s">
        <v>37</v>
      </c>
      <c r="D1" s="199" t="s">
        <v>35</v>
      </c>
      <c r="E1" s="199" t="s">
        <v>38</v>
      </c>
      <c r="F1" s="199" t="s">
        <v>39</v>
      </c>
      <c r="G1" s="199" t="s">
        <v>40</v>
      </c>
      <c r="H1" s="199" t="s">
        <v>41</v>
      </c>
      <c r="I1" s="211" t="s">
        <v>42</v>
      </c>
      <c r="J1" s="210"/>
      <c r="K1" s="210"/>
      <c r="L1" s="212"/>
      <c r="M1" s="213" t="s">
        <v>43</v>
      </c>
      <c r="N1" s="199" t="s">
        <v>44</v>
      </c>
      <c r="O1" s="214" t="s">
        <v>45</v>
      </c>
      <c r="P1" s="210"/>
      <c r="Q1" s="210"/>
      <c r="R1" s="210"/>
      <c r="S1" s="210"/>
      <c r="T1" s="214" t="s">
        <v>46</v>
      </c>
      <c r="U1" s="210"/>
      <c r="V1" s="210"/>
      <c r="W1" s="210"/>
      <c r="X1" s="212"/>
      <c r="Y1" s="199" t="s">
        <v>47</v>
      </c>
      <c r="Z1" s="199" t="s">
        <v>48</v>
      </c>
      <c r="AA1" s="209" t="s">
        <v>49</v>
      </c>
    </row>
    <row r="2" spans="1:27" ht="15.75" customHeight="1">
      <c r="A2" s="197"/>
      <c r="B2" s="197"/>
      <c r="C2" s="197"/>
      <c r="D2" s="200"/>
      <c r="E2" s="200"/>
      <c r="F2" s="200"/>
      <c r="G2" s="200"/>
      <c r="H2" s="200"/>
      <c r="I2" s="2" t="s">
        <v>50</v>
      </c>
      <c r="J2" s="2" t="s">
        <v>51</v>
      </c>
      <c r="K2" s="2" t="s">
        <v>52</v>
      </c>
      <c r="L2" s="3" t="s">
        <v>53</v>
      </c>
      <c r="M2" s="200"/>
      <c r="N2" s="200"/>
      <c r="O2" s="1">
        <v>2021</v>
      </c>
      <c r="P2" s="1">
        <v>2022</v>
      </c>
      <c r="Q2" s="1">
        <v>2023</v>
      </c>
      <c r="R2" s="1">
        <v>2024</v>
      </c>
      <c r="S2" s="4">
        <v>2025</v>
      </c>
      <c r="T2" s="1">
        <v>2021</v>
      </c>
      <c r="U2" s="1">
        <v>2022</v>
      </c>
      <c r="V2" s="1">
        <v>2023</v>
      </c>
      <c r="W2" s="1">
        <v>2024</v>
      </c>
      <c r="X2" s="4">
        <v>2025</v>
      </c>
      <c r="Y2" s="200"/>
      <c r="Z2" s="200"/>
      <c r="AA2" s="210"/>
    </row>
    <row r="3" spans="1:27" ht="48">
      <c r="A3" s="205" t="s">
        <v>54</v>
      </c>
      <c r="B3" s="207" t="s">
        <v>55</v>
      </c>
      <c r="C3" s="6">
        <v>1</v>
      </c>
      <c r="D3" s="7" t="s">
        <v>56</v>
      </c>
      <c r="E3" s="5" t="s">
        <v>57</v>
      </c>
      <c r="F3" s="5" t="s">
        <v>58</v>
      </c>
      <c r="G3" s="5" t="s">
        <v>59</v>
      </c>
      <c r="H3" s="8" t="s">
        <v>60</v>
      </c>
      <c r="I3" s="9" t="b">
        <v>0</v>
      </c>
      <c r="J3" s="9" t="b">
        <v>0</v>
      </c>
      <c r="K3" s="9" t="b">
        <v>0</v>
      </c>
      <c r="L3" s="10" t="b">
        <v>0</v>
      </c>
      <c r="M3" s="11"/>
      <c r="N3" s="11" t="s">
        <v>61</v>
      </c>
      <c r="O3" s="9">
        <v>1</v>
      </c>
      <c r="P3" s="9">
        <v>1</v>
      </c>
      <c r="Q3" s="9">
        <v>1</v>
      </c>
      <c r="R3" s="9">
        <v>1</v>
      </c>
      <c r="S3" s="10">
        <v>1</v>
      </c>
      <c r="T3" s="9">
        <v>1</v>
      </c>
      <c r="U3" s="9">
        <v>1</v>
      </c>
      <c r="V3" s="9"/>
      <c r="W3" s="9"/>
      <c r="X3" s="10"/>
      <c r="Y3" s="11" t="s">
        <v>62</v>
      </c>
      <c r="Z3" s="5" t="s">
        <v>63</v>
      </c>
      <c r="AA3" s="12"/>
    </row>
    <row r="4" spans="1:27" ht="36">
      <c r="A4" s="203"/>
      <c r="B4" s="203"/>
      <c r="C4" s="13">
        <v>2</v>
      </c>
      <c r="D4" s="14" t="s">
        <v>64</v>
      </c>
      <c r="E4" s="15" t="s">
        <v>65</v>
      </c>
      <c r="F4" s="15" t="s">
        <v>66</v>
      </c>
      <c r="G4" s="15" t="s">
        <v>67</v>
      </c>
      <c r="H4" s="16" t="s">
        <v>68</v>
      </c>
      <c r="I4" s="17" t="b">
        <v>0</v>
      </c>
      <c r="J4" s="17" t="b">
        <v>0</v>
      </c>
      <c r="K4" s="17" t="b">
        <v>0</v>
      </c>
      <c r="L4" s="18" t="b">
        <v>0</v>
      </c>
      <c r="M4" s="19"/>
      <c r="N4" s="19" t="s">
        <v>61</v>
      </c>
      <c r="O4" s="17">
        <v>150</v>
      </c>
      <c r="P4" s="17">
        <v>300</v>
      </c>
      <c r="Q4" s="17">
        <v>300</v>
      </c>
      <c r="R4" s="17">
        <v>300</v>
      </c>
      <c r="S4" s="18">
        <v>300</v>
      </c>
      <c r="T4" s="17">
        <v>300</v>
      </c>
      <c r="U4" s="17">
        <v>300</v>
      </c>
      <c r="V4" s="17"/>
      <c r="W4" s="17"/>
      <c r="X4" s="18"/>
      <c r="Y4" s="19" t="s">
        <v>62</v>
      </c>
      <c r="Z4" s="15" t="s">
        <v>69</v>
      </c>
      <c r="AA4" s="20"/>
    </row>
    <row r="5" spans="1:27" ht="48">
      <c r="A5" s="202"/>
      <c r="B5" s="202"/>
      <c r="C5" s="6">
        <v>3</v>
      </c>
      <c r="D5" s="7" t="s">
        <v>70</v>
      </c>
      <c r="E5" s="5" t="s">
        <v>71</v>
      </c>
      <c r="F5" s="5" t="s">
        <v>72</v>
      </c>
      <c r="G5" s="5" t="s">
        <v>73</v>
      </c>
      <c r="H5" s="8" t="s">
        <v>74</v>
      </c>
      <c r="I5" s="9" t="b">
        <v>0</v>
      </c>
      <c r="J5" s="9" t="b">
        <v>0</v>
      </c>
      <c r="K5" s="9" t="b">
        <v>0</v>
      </c>
      <c r="L5" s="10" t="b">
        <v>0</v>
      </c>
      <c r="M5" s="11"/>
      <c r="N5" s="11"/>
      <c r="O5" s="9">
        <v>0</v>
      </c>
      <c r="P5" s="9">
        <v>43</v>
      </c>
      <c r="Q5" s="9">
        <v>43</v>
      </c>
      <c r="R5" s="9">
        <v>43</v>
      </c>
      <c r="S5" s="10">
        <v>43</v>
      </c>
      <c r="T5" s="9">
        <v>0</v>
      </c>
      <c r="U5" s="9">
        <v>41</v>
      </c>
      <c r="V5" s="9"/>
      <c r="W5" s="9"/>
      <c r="X5" s="10"/>
      <c r="Y5" s="11" t="s">
        <v>62</v>
      </c>
      <c r="Z5" s="5" t="s">
        <v>75</v>
      </c>
      <c r="AA5" s="12" t="s">
        <v>76</v>
      </c>
    </row>
    <row r="6" spans="1:27" ht="36">
      <c r="A6" s="206"/>
      <c r="B6" s="206"/>
      <c r="C6" s="21">
        <v>4</v>
      </c>
      <c r="D6" s="22" t="s">
        <v>77</v>
      </c>
      <c r="E6" s="23" t="s">
        <v>78</v>
      </c>
      <c r="F6" s="23" t="s">
        <v>79</v>
      </c>
      <c r="G6" s="23" t="s">
        <v>80</v>
      </c>
      <c r="H6" s="24" t="s">
        <v>81</v>
      </c>
      <c r="I6" s="25" t="b">
        <v>0</v>
      </c>
      <c r="J6" s="25" t="b">
        <v>0</v>
      </c>
      <c r="K6" s="25" t="b">
        <v>0</v>
      </c>
      <c r="L6" s="26" t="b">
        <v>0</v>
      </c>
      <c r="M6" s="27"/>
      <c r="N6" s="27"/>
      <c r="O6" s="25">
        <v>43</v>
      </c>
      <c r="P6" s="25">
        <v>43</v>
      </c>
      <c r="Q6" s="25">
        <v>43</v>
      </c>
      <c r="R6" s="25">
        <v>43</v>
      </c>
      <c r="S6" s="26">
        <v>43</v>
      </c>
      <c r="T6" s="25">
        <v>0</v>
      </c>
      <c r="U6" s="25">
        <v>41</v>
      </c>
      <c r="V6" s="25"/>
      <c r="W6" s="25"/>
      <c r="X6" s="26"/>
      <c r="Y6" s="27" t="s">
        <v>62</v>
      </c>
      <c r="Z6" s="23" t="s">
        <v>82</v>
      </c>
      <c r="AA6" s="20" t="s">
        <v>83</v>
      </c>
    </row>
    <row r="7" spans="1:27" ht="24">
      <c r="A7" s="28" t="s">
        <v>84</v>
      </c>
      <c r="B7" s="29" t="s">
        <v>85</v>
      </c>
      <c r="C7" s="30">
        <v>1</v>
      </c>
      <c r="D7" s="31" t="s">
        <v>86</v>
      </c>
      <c r="E7" s="29" t="s">
        <v>87</v>
      </c>
      <c r="F7" s="29" t="s">
        <v>88</v>
      </c>
      <c r="G7" s="29" t="s">
        <v>89</v>
      </c>
      <c r="H7" s="32" t="s">
        <v>90</v>
      </c>
      <c r="I7" s="33" t="b">
        <v>0</v>
      </c>
      <c r="J7" s="33" t="b">
        <v>0</v>
      </c>
      <c r="K7" s="33" t="b">
        <v>0</v>
      </c>
      <c r="L7" s="34" t="b">
        <v>0</v>
      </c>
      <c r="M7" s="35"/>
      <c r="N7" s="35"/>
      <c r="O7" s="33">
        <v>43</v>
      </c>
      <c r="P7" s="33" t="s">
        <v>61</v>
      </c>
      <c r="Q7" s="33" t="s">
        <v>61</v>
      </c>
      <c r="R7" s="33" t="s">
        <v>61</v>
      </c>
      <c r="S7" s="34">
        <v>43</v>
      </c>
      <c r="T7" s="33">
        <v>43</v>
      </c>
      <c r="U7" s="33">
        <v>41</v>
      </c>
      <c r="V7" s="33"/>
      <c r="W7" s="33"/>
      <c r="X7" s="34"/>
      <c r="Y7" s="35" t="s">
        <v>62</v>
      </c>
      <c r="Z7" s="29" t="s">
        <v>91</v>
      </c>
      <c r="AA7" s="12" t="s">
        <v>76</v>
      </c>
    </row>
    <row r="8" spans="1:27" ht="36">
      <c r="A8" s="201" t="s">
        <v>92</v>
      </c>
      <c r="B8" s="208" t="s">
        <v>93</v>
      </c>
      <c r="C8" s="13">
        <v>1</v>
      </c>
      <c r="D8" s="14" t="s">
        <v>94</v>
      </c>
      <c r="E8" s="15" t="s">
        <v>95</v>
      </c>
      <c r="F8" s="15" t="s">
        <v>96</v>
      </c>
      <c r="G8" s="15" t="s">
        <v>97</v>
      </c>
      <c r="H8" s="16" t="s">
        <v>98</v>
      </c>
      <c r="I8" s="17" t="b">
        <v>0</v>
      </c>
      <c r="J8" s="17" t="b">
        <v>0</v>
      </c>
      <c r="K8" s="17" t="b">
        <v>0</v>
      </c>
      <c r="L8" s="18" t="b">
        <v>0</v>
      </c>
      <c r="M8" s="18"/>
      <c r="N8" s="18"/>
      <c r="O8" s="17">
        <v>31</v>
      </c>
      <c r="P8" s="17">
        <v>31</v>
      </c>
      <c r="Q8" s="17">
        <v>31</v>
      </c>
      <c r="R8" s="17">
        <v>31</v>
      </c>
      <c r="S8" s="18">
        <v>31</v>
      </c>
      <c r="T8" s="17">
        <v>43</v>
      </c>
      <c r="U8" s="17">
        <v>41</v>
      </c>
      <c r="V8" s="17"/>
      <c r="W8" s="17"/>
      <c r="X8" s="18"/>
      <c r="Y8" s="18" t="s">
        <v>62</v>
      </c>
      <c r="Z8" s="15" t="s">
        <v>99</v>
      </c>
      <c r="AA8" s="20"/>
    </row>
    <row r="9" spans="1:27" ht="48">
      <c r="A9" s="204"/>
      <c r="B9" s="204"/>
      <c r="C9" s="30">
        <v>2</v>
      </c>
      <c r="D9" s="31" t="s">
        <v>100</v>
      </c>
      <c r="E9" s="29" t="s">
        <v>101</v>
      </c>
      <c r="F9" s="29" t="s">
        <v>102</v>
      </c>
      <c r="G9" s="29" t="s">
        <v>103</v>
      </c>
      <c r="H9" s="32" t="s">
        <v>104</v>
      </c>
      <c r="I9" s="33" t="b">
        <v>0</v>
      </c>
      <c r="J9" s="33" t="b">
        <v>0</v>
      </c>
      <c r="K9" s="33" t="b">
        <v>0</v>
      </c>
      <c r="L9" s="34" t="b">
        <v>0</v>
      </c>
      <c r="M9" s="34"/>
      <c r="N9" s="34"/>
      <c r="O9" s="33">
        <v>43</v>
      </c>
      <c r="P9" s="33">
        <v>43</v>
      </c>
      <c r="Q9" s="33">
        <v>43</v>
      </c>
      <c r="R9" s="33">
        <v>43</v>
      </c>
      <c r="S9" s="34">
        <v>43</v>
      </c>
      <c r="T9" s="33">
        <v>43</v>
      </c>
      <c r="U9" s="33">
        <v>41</v>
      </c>
      <c r="V9" s="33"/>
      <c r="W9" s="33"/>
      <c r="X9" s="34"/>
      <c r="Y9" s="34" t="s">
        <v>62</v>
      </c>
      <c r="Z9" s="29" t="s">
        <v>105</v>
      </c>
      <c r="AA9" s="12"/>
    </row>
    <row r="10" spans="1:27" ht="60">
      <c r="A10" s="201" t="s">
        <v>106</v>
      </c>
      <c r="B10" s="208" t="s">
        <v>107</v>
      </c>
      <c r="C10" s="13">
        <v>1</v>
      </c>
      <c r="D10" s="14" t="s">
        <v>108</v>
      </c>
      <c r="E10" s="15" t="s">
        <v>109</v>
      </c>
      <c r="F10" s="15" t="s">
        <v>110</v>
      </c>
      <c r="G10" s="15" t="s">
        <v>111</v>
      </c>
      <c r="H10" s="16" t="s">
        <v>112</v>
      </c>
      <c r="I10" s="17" t="b">
        <v>0</v>
      </c>
      <c r="J10" s="17" t="b">
        <v>0</v>
      </c>
      <c r="K10" s="17" t="b">
        <v>0</v>
      </c>
      <c r="L10" s="18" t="b">
        <v>0</v>
      </c>
      <c r="M10" s="18"/>
      <c r="N10" s="18"/>
      <c r="O10" s="17">
        <v>1</v>
      </c>
      <c r="P10" s="17">
        <v>1</v>
      </c>
      <c r="Q10" s="17">
        <v>1</v>
      </c>
      <c r="R10" s="17">
        <v>1</v>
      </c>
      <c r="S10" s="18">
        <v>1</v>
      </c>
      <c r="T10" s="17">
        <v>0</v>
      </c>
      <c r="U10" s="17">
        <v>0</v>
      </c>
      <c r="V10" s="17"/>
      <c r="W10" s="17"/>
      <c r="X10" s="18"/>
      <c r="Y10" s="18" t="s">
        <v>113</v>
      </c>
      <c r="Z10" s="15" t="s">
        <v>114</v>
      </c>
      <c r="AA10" s="20" t="s">
        <v>115</v>
      </c>
    </row>
    <row r="11" spans="1:27" ht="48">
      <c r="A11" s="202"/>
      <c r="B11" s="202"/>
      <c r="C11" s="6">
        <v>2</v>
      </c>
      <c r="D11" s="7" t="s">
        <v>116</v>
      </c>
      <c r="E11" s="5" t="s">
        <v>117</v>
      </c>
      <c r="F11" s="5" t="s">
        <v>118</v>
      </c>
      <c r="G11" s="5" t="s">
        <v>119</v>
      </c>
      <c r="H11" s="8" t="s">
        <v>120</v>
      </c>
      <c r="I11" s="9" t="b">
        <v>0</v>
      </c>
      <c r="J11" s="9" t="b">
        <v>0</v>
      </c>
      <c r="K11" s="9" t="b">
        <v>0</v>
      </c>
      <c r="L11" s="10" t="b">
        <v>0</v>
      </c>
      <c r="M11" s="10"/>
      <c r="N11" s="10"/>
      <c r="O11" s="9">
        <v>15</v>
      </c>
      <c r="P11" s="9">
        <v>30</v>
      </c>
      <c r="Q11" s="9">
        <v>30</v>
      </c>
      <c r="R11" s="9">
        <v>30</v>
      </c>
      <c r="S11" s="10">
        <v>30</v>
      </c>
      <c r="T11" s="9">
        <v>3</v>
      </c>
      <c r="U11" s="9">
        <v>0</v>
      </c>
      <c r="V11" s="9"/>
      <c r="W11" s="9"/>
      <c r="X11" s="10"/>
      <c r="Y11" s="10" t="s">
        <v>113</v>
      </c>
      <c r="Z11" s="5" t="s">
        <v>121</v>
      </c>
      <c r="AA11" s="12" t="s">
        <v>122</v>
      </c>
    </row>
    <row r="12" spans="1:27" ht="72">
      <c r="A12" s="203"/>
      <c r="B12" s="203"/>
      <c r="C12" s="13">
        <v>3</v>
      </c>
      <c r="D12" s="14" t="s">
        <v>123</v>
      </c>
      <c r="E12" s="15" t="s">
        <v>124</v>
      </c>
      <c r="F12" s="15" t="s">
        <v>125</v>
      </c>
      <c r="G12" s="15" t="s">
        <v>126</v>
      </c>
      <c r="H12" s="16" t="s">
        <v>126</v>
      </c>
      <c r="I12" s="17" t="b">
        <v>0</v>
      </c>
      <c r="J12" s="17" t="b">
        <v>0</v>
      </c>
      <c r="K12" s="17" t="b">
        <v>0</v>
      </c>
      <c r="L12" s="18" t="b">
        <v>0</v>
      </c>
      <c r="M12" s="18"/>
      <c r="N12" s="18"/>
      <c r="O12" s="36">
        <v>0.5</v>
      </c>
      <c r="P12" s="36">
        <v>1</v>
      </c>
      <c r="Q12" s="17" t="s">
        <v>61</v>
      </c>
      <c r="R12" s="17" t="s">
        <v>61</v>
      </c>
      <c r="S12" s="18" t="s">
        <v>61</v>
      </c>
      <c r="T12" s="36">
        <v>0.5</v>
      </c>
      <c r="U12" s="36">
        <v>1</v>
      </c>
      <c r="V12" s="17"/>
      <c r="W12" s="17"/>
      <c r="X12" s="18"/>
      <c r="Y12" s="18" t="s">
        <v>127</v>
      </c>
      <c r="Z12" s="15" t="s">
        <v>128</v>
      </c>
      <c r="AA12" s="20"/>
    </row>
    <row r="13" spans="1:27" ht="36">
      <c r="A13" s="202"/>
      <c r="B13" s="202"/>
      <c r="C13" s="6">
        <v>4</v>
      </c>
      <c r="D13" s="7" t="s">
        <v>129</v>
      </c>
      <c r="E13" s="5" t="s">
        <v>130</v>
      </c>
      <c r="F13" s="5" t="s">
        <v>131</v>
      </c>
      <c r="G13" s="5" t="s">
        <v>132</v>
      </c>
      <c r="H13" s="8" t="s">
        <v>133</v>
      </c>
      <c r="I13" s="9" t="b">
        <v>0</v>
      </c>
      <c r="J13" s="9" t="b">
        <v>0</v>
      </c>
      <c r="K13" s="9" t="b">
        <v>0</v>
      </c>
      <c r="L13" s="10" t="b">
        <v>0</v>
      </c>
      <c r="M13" s="10"/>
      <c r="N13" s="10"/>
      <c r="O13" s="9">
        <v>1</v>
      </c>
      <c r="P13" s="9">
        <v>1</v>
      </c>
      <c r="Q13" s="9">
        <v>1</v>
      </c>
      <c r="R13" s="9">
        <v>1</v>
      </c>
      <c r="S13" s="10">
        <v>1</v>
      </c>
      <c r="T13" s="9">
        <v>1</v>
      </c>
      <c r="U13" s="9">
        <v>2</v>
      </c>
      <c r="V13" s="9"/>
      <c r="W13" s="9"/>
      <c r="X13" s="10"/>
      <c r="Y13" s="10" t="s">
        <v>127</v>
      </c>
      <c r="Z13" s="5" t="s">
        <v>134</v>
      </c>
      <c r="AA13" s="12"/>
    </row>
    <row r="14" spans="1:27" ht="36">
      <c r="A14" s="206"/>
      <c r="B14" s="206"/>
      <c r="C14" s="21">
        <v>5</v>
      </c>
      <c r="D14" s="22" t="s">
        <v>135</v>
      </c>
      <c r="E14" s="23" t="s">
        <v>136</v>
      </c>
      <c r="F14" s="23" t="s">
        <v>137</v>
      </c>
      <c r="G14" s="23" t="s">
        <v>138</v>
      </c>
      <c r="H14" s="24" t="s">
        <v>139</v>
      </c>
      <c r="I14" s="25" t="b">
        <v>0</v>
      </c>
      <c r="J14" s="25" t="b">
        <v>0</v>
      </c>
      <c r="K14" s="25" t="b">
        <v>0</v>
      </c>
      <c r="L14" s="26" t="b">
        <v>0</v>
      </c>
      <c r="M14" s="26"/>
      <c r="N14" s="26"/>
      <c r="O14" s="25">
        <v>2</v>
      </c>
      <c r="P14" s="25">
        <v>2</v>
      </c>
      <c r="Q14" s="25">
        <v>2</v>
      </c>
      <c r="R14" s="25">
        <v>2</v>
      </c>
      <c r="S14" s="26">
        <v>2</v>
      </c>
      <c r="T14" s="25">
        <v>0</v>
      </c>
      <c r="U14" s="25">
        <v>2</v>
      </c>
      <c r="V14" s="25"/>
      <c r="W14" s="25"/>
      <c r="X14" s="26"/>
      <c r="Y14" s="26" t="s">
        <v>127</v>
      </c>
      <c r="Z14" s="23" t="s">
        <v>140</v>
      </c>
      <c r="AA14" s="20" t="s">
        <v>141</v>
      </c>
    </row>
    <row r="15" spans="1:27" ht="120">
      <c r="A15" s="28" t="s">
        <v>142</v>
      </c>
      <c r="B15" s="29" t="s">
        <v>143</v>
      </c>
      <c r="C15" s="30">
        <v>1</v>
      </c>
      <c r="D15" s="31" t="s">
        <v>144</v>
      </c>
      <c r="E15" s="29" t="s">
        <v>145</v>
      </c>
      <c r="F15" s="29" t="s">
        <v>146</v>
      </c>
      <c r="G15" s="29" t="s">
        <v>147</v>
      </c>
      <c r="H15" s="32" t="s">
        <v>148</v>
      </c>
      <c r="I15" s="33" t="b">
        <v>0</v>
      </c>
      <c r="J15" s="33" t="b">
        <v>0</v>
      </c>
      <c r="K15" s="33" t="b">
        <v>0</v>
      </c>
      <c r="L15" s="34" t="b">
        <v>0</v>
      </c>
      <c r="M15" s="34"/>
      <c r="N15" s="34"/>
      <c r="O15" s="33">
        <v>43</v>
      </c>
      <c r="P15" s="33">
        <v>43</v>
      </c>
      <c r="Q15" s="33">
        <v>43</v>
      </c>
      <c r="R15" s="33">
        <v>43</v>
      </c>
      <c r="S15" s="34">
        <v>43</v>
      </c>
      <c r="T15" s="33">
        <v>43</v>
      </c>
      <c r="U15" s="33">
        <v>41</v>
      </c>
      <c r="V15" s="33"/>
      <c r="W15" s="33"/>
      <c r="X15" s="34"/>
      <c r="Y15" s="34" t="s">
        <v>62</v>
      </c>
      <c r="Z15" s="29" t="s">
        <v>149</v>
      </c>
      <c r="AA15" s="12"/>
    </row>
    <row r="16" spans="1:27" ht="48">
      <c r="A16" s="201" t="s">
        <v>150</v>
      </c>
      <c r="B16" s="208" t="s">
        <v>151</v>
      </c>
      <c r="C16" s="13">
        <v>1</v>
      </c>
      <c r="D16" s="14" t="s">
        <v>152</v>
      </c>
      <c r="E16" s="15" t="s">
        <v>153</v>
      </c>
      <c r="F16" s="15" t="s">
        <v>154</v>
      </c>
      <c r="G16" s="15" t="s">
        <v>155</v>
      </c>
      <c r="H16" s="16" t="s">
        <v>156</v>
      </c>
      <c r="I16" s="17" t="b">
        <v>1</v>
      </c>
      <c r="J16" s="17" t="b">
        <v>0</v>
      </c>
      <c r="K16" s="17" t="b">
        <v>1</v>
      </c>
      <c r="L16" s="18" t="b">
        <v>1</v>
      </c>
      <c r="M16" s="37">
        <v>125000</v>
      </c>
      <c r="N16" s="18" t="s">
        <v>61</v>
      </c>
      <c r="O16" s="17">
        <v>30</v>
      </c>
      <c r="P16" s="17">
        <v>90</v>
      </c>
      <c r="Q16" s="17">
        <v>120</v>
      </c>
      <c r="R16" s="17">
        <v>180</v>
      </c>
      <c r="S16" s="18">
        <v>180</v>
      </c>
      <c r="T16" s="17">
        <v>54</v>
      </c>
      <c r="U16" s="17">
        <v>196</v>
      </c>
      <c r="V16" s="17"/>
      <c r="W16" s="17"/>
      <c r="X16" s="18"/>
      <c r="Y16" s="18" t="s">
        <v>157</v>
      </c>
      <c r="Z16" s="15" t="s">
        <v>158</v>
      </c>
      <c r="AA16" s="20" t="s">
        <v>159</v>
      </c>
    </row>
    <row r="17" spans="1:27" ht="36">
      <c r="A17" s="202"/>
      <c r="B17" s="202"/>
      <c r="C17" s="6">
        <v>2</v>
      </c>
      <c r="D17" s="7" t="s">
        <v>160</v>
      </c>
      <c r="E17" s="5" t="s">
        <v>161</v>
      </c>
      <c r="F17" s="5" t="s">
        <v>162</v>
      </c>
      <c r="G17" s="5" t="s">
        <v>163</v>
      </c>
      <c r="H17" s="8" t="s">
        <v>164</v>
      </c>
      <c r="I17" s="9" t="b">
        <v>1</v>
      </c>
      <c r="J17" s="9" t="b">
        <v>0</v>
      </c>
      <c r="K17" s="9" t="b">
        <v>1</v>
      </c>
      <c r="L17" s="10" t="b">
        <v>1</v>
      </c>
      <c r="M17" s="38">
        <v>125000</v>
      </c>
      <c r="N17" s="10">
        <v>370</v>
      </c>
      <c r="O17" s="9">
        <v>390</v>
      </c>
      <c r="P17" s="9">
        <v>410</v>
      </c>
      <c r="Q17" s="9">
        <v>430</v>
      </c>
      <c r="R17" s="9">
        <v>450</v>
      </c>
      <c r="S17" s="10">
        <v>470</v>
      </c>
      <c r="T17" s="9">
        <v>352</v>
      </c>
      <c r="U17" s="9">
        <v>366</v>
      </c>
      <c r="V17" s="9"/>
      <c r="W17" s="9"/>
      <c r="X17" s="10"/>
      <c r="Y17" s="10" t="s">
        <v>157</v>
      </c>
      <c r="Z17" s="5" t="s">
        <v>165</v>
      </c>
      <c r="AA17" s="12"/>
    </row>
    <row r="18" spans="1:27" ht="48">
      <c r="A18" s="203"/>
      <c r="B18" s="203"/>
      <c r="C18" s="13">
        <v>3</v>
      </c>
      <c r="D18" s="14" t="s">
        <v>166</v>
      </c>
      <c r="E18" s="15" t="s">
        <v>167</v>
      </c>
      <c r="F18" s="15" t="s">
        <v>168</v>
      </c>
      <c r="G18" s="15" t="s">
        <v>169</v>
      </c>
      <c r="H18" s="16" t="s">
        <v>170</v>
      </c>
      <c r="I18" s="17" t="b">
        <v>1</v>
      </c>
      <c r="J18" s="17" t="b">
        <v>1</v>
      </c>
      <c r="K18" s="17" t="b">
        <v>1</v>
      </c>
      <c r="L18" s="18" t="b">
        <v>1</v>
      </c>
      <c r="M18" s="37">
        <v>125000</v>
      </c>
      <c r="N18" s="18">
        <v>0</v>
      </c>
      <c r="O18" s="17">
        <v>0</v>
      </c>
      <c r="P18" s="17">
        <v>5</v>
      </c>
      <c r="Q18" s="17">
        <v>10</v>
      </c>
      <c r="R18" s="17">
        <v>20</v>
      </c>
      <c r="S18" s="18">
        <v>30</v>
      </c>
      <c r="T18" s="17">
        <v>0</v>
      </c>
      <c r="U18" s="17">
        <v>15</v>
      </c>
      <c r="V18" s="17"/>
      <c r="W18" s="17"/>
      <c r="X18" s="18"/>
      <c r="Y18" s="18" t="s">
        <v>157</v>
      </c>
      <c r="Z18" s="15" t="s">
        <v>171</v>
      </c>
      <c r="AA18" s="20" t="s">
        <v>172</v>
      </c>
    </row>
    <row r="19" spans="1:27" ht="48">
      <c r="A19" s="204"/>
      <c r="B19" s="204"/>
      <c r="C19" s="30">
        <v>4</v>
      </c>
      <c r="D19" s="31" t="s">
        <v>173</v>
      </c>
      <c r="E19" s="29" t="s">
        <v>174</v>
      </c>
      <c r="F19" s="29" t="s">
        <v>175</v>
      </c>
      <c r="G19" s="29" t="s">
        <v>176</v>
      </c>
      <c r="H19" s="32" t="s">
        <v>177</v>
      </c>
      <c r="I19" s="33" t="b">
        <v>1</v>
      </c>
      <c r="J19" s="33" t="b">
        <v>0</v>
      </c>
      <c r="K19" s="33" t="b">
        <v>1</v>
      </c>
      <c r="L19" s="34" t="b">
        <v>1</v>
      </c>
      <c r="M19" s="39">
        <v>125000</v>
      </c>
      <c r="N19" s="34" t="s">
        <v>61</v>
      </c>
      <c r="O19" s="33">
        <v>2</v>
      </c>
      <c r="P19" s="33">
        <v>10</v>
      </c>
      <c r="Q19" s="33">
        <v>20</v>
      </c>
      <c r="R19" s="33">
        <v>30</v>
      </c>
      <c r="S19" s="34">
        <v>40</v>
      </c>
      <c r="T19" s="33">
        <v>58</v>
      </c>
      <c r="U19" s="33">
        <v>145</v>
      </c>
      <c r="V19" s="33"/>
      <c r="W19" s="33"/>
      <c r="X19" s="34"/>
      <c r="Y19" s="34" t="s">
        <v>157</v>
      </c>
      <c r="Z19" s="29" t="s">
        <v>178</v>
      </c>
      <c r="AA19" s="12"/>
    </row>
    <row r="20" spans="1:27" ht="60">
      <c r="A20" s="40" t="s">
        <v>179</v>
      </c>
      <c r="B20" s="23" t="s">
        <v>180</v>
      </c>
      <c r="C20" s="21">
        <v>1</v>
      </c>
      <c r="D20" s="22" t="s">
        <v>181</v>
      </c>
      <c r="E20" s="23" t="s">
        <v>182</v>
      </c>
      <c r="F20" s="23" t="s">
        <v>183</v>
      </c>
      <c r="G20" s="23" t="s">
        <v>184</v>
      </c>
      <c r="H20" s="24" t="s">
        <v>185</v>
      </c>
      <c r="I20" s="25" t="b">
        <v>1</v>
      </c>
      <c r="J20" s="25" t="b">
        <v>0</v>
      </c>
      <c r="K20" s="25" t="b">
        <v>1</v>
      </c>
      <c r="L20" s="26" t="b">
        <v>1</v>
      </c>
      <c r="M20" s="41">
        <v>125000</v>
      </c>
      <c r="N20" s="26">
        <v>1</v>
      </c>
      <c r="O20" s="25">
        <v>1</v>
      </c>
      <c r="P20" s="25">
        <v>3</v>
      </c>
      <c r="Q20" s="25">
        <v>5</v>
      </c>
      <c r="R20" s="25">
        <v>7</v>
      </c>
      <c r="S20" s="26">
        <v>10</v>
      </c>
      <c r="T20" s="25">
        <v>2</v>
      </c>
      <c r="U20" s="25">
        <v>2</v>
      </c>
      <c r="V20" s="25"/>
      <c r="W20" s="25"/>
      <c r="X20" s="26"/>
      <c r="Y20" s="26" t="s">
        <v>157</v>
      </c>
      <c r="Z20" s="23" t="s">
        <v>186</v>
      </c>
      <c r="AA20" s="20"/>
    </row>
    <row r="21" spans="1:27" ht="48">
      <c r="A21" s="205" t="s">
        <v>187</v>
      </c>
      <c r="B21" s="207" t="s">
        <v>188</v>
      </c>
      <c r="C21" s="6">
        <v>1</v>
      </c>
      <c r="D21" s="7" t="s">
        <v>189</v>
      </c>
      <c r="E21" s="5" t="s">
        <v>190</v>
      </c>
      <c r="F21" s="5" t="s">
        <v>191</v>
      </c>
      <c r="G21" s="5" t="s">
        <v>192</v>
      </c>
      <c r="H21" s="8" t="s">
        <v>193</v>
      </c>
      <c r="I21" s="9" t="b">
        <v>0</v>
      </c>
      <c r="J21" s="9" t="b">
        <v>0</v>
      </c>
      <c r="K21" s="9" t="b">
        <v>0</v>
      </c>
      <c r="L21" s="10" t="b">
        <v>0</v>
      </c>
      <c r="M21" s="10"/>
      <c r="N21" s="10"/>
      <c r="O21" s="9">
        <v>58</v>
      </c>
      <c r="P21" s="9">
        <v>58</v>
      </c>
      <c r="Q21" s="9">
        <v>58</v>
      </c>
      <c r="R21" s="9">
        <v>58</v>
      </c>
      <c r="S21" s="10">
        <v>58</v>
      </c>
      <c r="T21" s="9">
        <v>0</v>
      </c>
      <c r="U21" s="9">
        <v>56</v>
      </c>
      <c r="V21" s="9"/>
      <c r="W21" s="9"/>
      <c r="X21" s="10"/>
      <c r="Y21" s="10" t="s">
        <v>62</v>
      </c>
      <c r="Z21" s="5" t="s">
        <v>194</v>
      </c>
      <c r="AA21" s="12" t="s">
        <v>195</v>
      </c>
    </row>
    <row r="22" spans="1:27" ht="120">
      <c r="A22" s="203"/>
      <c r="B22" s="203"/>
      <c r="C22" s="13">
        <v>2</v>
      </c>
      <c r="D22" s="14" t="s">
        <v>196</v>
      </c>
      <c r="E22" s="15" t="s">
        <v>197</v>
      </c>
      <c r="F22" s="15" t="s">
        <v>198</v>
      </c>
      <c r="G22" s="15" t="s">
        <v>199</v>
      </c>
      <c r="H22" s="16" t="s">
        <v>200</v>
      </c>
      <c r="I22" s="17" t="b">
        <v>0</v>
      </c>
      <c r="J22" s="17" t="b">
        <v>0</v>
      </c>
      <c r="K22" s="17" t="b">
        <v>0</v>
      </c>
      <c r="L22" s="18" t="b">
        <v>0</v>
      </c>
      <c r="M22" s="18"/>
      <c r="N22" s="18"/>
      <c r="O22" s="17">
        <v>1</v>
      </c>
      <c r="P22" s="17">
        <v>1</v>
      </c>
      <c r="Q22" s="17">
        <v>1</v>
      </c>
      <c r="R22" s="17">
        <v>1</v>
      </c>
      <c r="S22" s="18">
        <v>1</v>
      </c>
      <c r="T22" s="17">
        <v>1</v>
      </c>
      <c r="U22" s="17">
        <v>1</v>
      </c>
      <c r="V22" s="17"/>
      <c r="W22" s="17"/>
      <c r="X22" s="18"/>
      <c r="Y22" s="18" t="s">
        <v>62</v>
      </c>
      <c r="Z22" s="15" t="s">
        <v>149</v>
      </c>
      <c r="AA22" s="20"/>
    </row>
    <row r="23" spans="1:27" ht="48">
      <c r="A23" s="202"/>
      <c r="B23" s="202"/>
      <c r="C23" s="6">
        <v>3</v>
      </c>
      <c r="D23" s="7" t="s">
        <v>201</v>
      </c>
      <c r="E23" s="5" t="s">
        <v>202</v>
      </c>
      <c r="F23" s="5" t="s">
        <v>203</v>
      </c>
      <c r="G23" s="5" t="s">
        <v>204</v>
      </c>
      <c r="H23" s="8" t="s">
        <v>205</v>
      </c>
      <c r="I23" s="9" t="b">
        <v>0</v>
      </c>
      <c r="J23" s="9" t="b">
        <v>0</v>
      </c>
      <c r="K23" s="9" t="b">
        <v>0</v>
      </c>
      <c r="L23" s="10" t="b">
        <v>0</v>
      </c>
      <c r="M23" s="10"/>
      <c r="N23" s="10"/>
      <c r="O23" s="9">
        <v>44</v>
      </c>
      <c r="P23" s="9" t="s">
        <v>61</v>
      </c>
      <c r="Q23" s="9" t="s">
        <v>61</v>
      </c>
      <c r="R23" s="9" t="s">
        <v>61</v>
      </c>
      <c r="S23" s="10" t="s">
        <v>61</v>
      </c>
      <c r="T23" s="9">
        <v>0</v>
      </c>
      <c r="U23" s="9">
        <v>41</v>
      </c>
      <c r="V23" s="9"/>
      <c r="W23" s="9"/>
      <c r="X23" s="10"/>
      <c r="Y23" s="10" t="s">
        <v>62</v>
      </c>
      <c r="Z23" s="5" t="s">
        <v>206</v>
      </c>
      <c r="AA23" s="12" t="s">
        <v>207</v>
      </c>
    </row>
    <row r="24" spans="1:27" ht="36">
      <c r="A24" s="206"/>
      <c r="B24" s="206"/>
      <c r="C24" s="21">
        <v>4</v>
      </c>
      <c r="D24" s="22" t="s">
        <v>208</v>
      </c>
      <c r="E24" s="23" t="s">
        <v>209</v>
      </c>
      <c r="F24" s="23" t="s">
        <v>210</v>
      </c>
      <c r="G24" s="23" t="s">
        <v>211</v>
      </c>
      <c r="H24" s="24" t="s">
        <v>212</v>
      </c>
      <c r="I24" s="25" t="b">
        <v>0</v>
      </c>
      <c r="J24" s="25" t="b">
        <v>0</v>
      </c>
      <c r="K24" s="25" t="b">
        <v>0</v>
      </c>
      <c r="L24" s="26" t="b">
        <v>0</v>
      </c>
      <c r="M24" s="26"/>
      <c r="N24" s="26"/>
      <c r="O24" s="25">
        <v>1</v>
      </c>
      <c r="P24" s="25">
        <v>1</v>
      </c>
      <c r="Q24" s="25">
        <v>1</v>
      </c>
      <c r="R24" s="25">
        <v>1</v>
      </c>
      <c r="S24" s="26">
        <v>1</v>
      </c>
      <c r="T24" s="25">
        <v>1</v>
      </c>
      <c r="U24" s="25">
        <v>1</v>
      </c>
      <c r="V24" s="25"/>
      <c r="W24" s="25"/>
      <c r="X24" s="26"/>
      <c r="Y24" s="26" t="s">
        <v>62</v>
      </c>
      <c r="Z24" s="23" t="s">
        <v>213</v>
      </c>
      <c r="AA24" s="20"/>
    </row>
  </sheetData>
  <sheetProtection algorithmName="SHA-512" hashValue="llmULAjnMql3a+t3LFPzCqyjVlGEwSSGiYhfy42ZEnD5Dtg+dsQ5w6j+3p+MscAiGfop8EPbFncYDqXEoBj0Jg==" saltValue="ycnr+FAwySDfu+OIqZje0g==" spinCount="100000" sheet="1" objects="1" scenarios="1" selectLockedCells="1" selectUnlockedCells="1"/>
  <mergeCells count="26">
    <mergeCell ref="E1:E2"/>
    <mergeCell ref="Z1:Z2"/>
    <mergeCell ref="AA1:AA2"/>
    <mergeCell ref="H1:H2"/>
    <mergeCell ref="I1:L1"/>
    <mergeCell ref="M1:M2"/>
    <mergeCell ref="N1:N2"/>
    <mergeCell ref="O1:S1"/>
    <mergeCell ref="T1:X1"/>
    <mergeCell ref="Y1:Y2"/>
    <mergeCell ref="F1:F2"/>
    <mergeCell ref="G1:G2"/>
    <mergeCell ref="A21:A24"/>
    <mergeCell ref="B21:B24"/>
    <mergeCell ref="A3:A6"/>
    <mergeCell ref="B3:B6"/>
    <mergeCell ref="A8:A9"/>
    <mergeCell ref="B8:B9"/>
    <mergeCell ref="A10:A14"/>
    <mergeCell ref="B10:B14"/>
    <mergeCell ref="B16:B19"/>
    <mergeCell ref="A1:A2"/>
    <mergeCell ref="B1:B2"/>
    <mergeCell ref="C1:C2"/>
    <mergeCell ref="D1:D2"/>
    <mergeCell ref="A16:A19"/>
  </mergeCells>
  <printOptions horizontalCentered="1" gridLines="1"/>
  <pageMargins left="0.25" right="0.25" top="0.75" bottom="0.75" header="0" footer="0"/>
  <pageSetup paperSize="9" scale="33" fitToHeight="0" pageOrder="overThenDown" orientation="landscape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2"/>
  <sheetViews>
    <sheetView workbookViewId="0">
      <selection sqref="A1:A3"/>
    </sheetView>
  </sheetViews>
  <sheetFormatPr baseColWidth="10" defaultColWidth="12.6640625" defaultRowHeight="15.75" customHeight="1"/>
  <cols>
    <col min="1" max="1" width="60.1640625" bestFit="1" customWidth="1"/>
    <col min="2" max="2" width="14.33203125" bestFit="1" customWidth="1"/>
  </cols>
  <sheetData>
    <row r="1" spans="1:2" ht="21">
      <c r="A1" s="191" t="s">
        <v>214</v>
      </c>
      <c r="B1" s="191" t="s">
        <v>215</v>
      </c>
    </row>
    <row r="2" spans="1:2" ht="21">
      <c r="A2" s="192" t="s">
        <v>216</v>
      </c>
      <c r="B2" s="193" t="s">
        <v>217</v>
      </c>
    </row>
  </sheetData>
  <sheetProtection algorithmName="SHA-512" hashValue="C/ul/hqawPHJ7yuacMyA51I1ZTwMxL1b/n7UE3p5KYl2lEC2f8DJ+sjd7e6uKT/ipoAFxHL/OC+JEqD4Com2eA==" saltValue="wWqJri/NMB5PepyhAq4Qtw==" spinCount="100000" sheet="1" objects="1" scenarios="1" selectLockedCells="1" selectUnlockedCells="1"/>
  <hyperlinks>
    <hyperlink ref="A2" r:id="rId1" xr:uid="{00000000-0004-0000-0200-00000E000000}"/>
    <hyperlink ref="B2" r:id="rId2" xr:uid="{00000000-0004-0000-0200-00000F000000}"/>
  </hyperlinks>
  <pageMargins left="0.7" right="0.7" top="0.75" bottom="0.75" header="0.3" footer="0.3"/>
  <pageSetup paperSize="9" orientation="portrait" horizontalDpi="0" verticalDpi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outlinePr summaryBelow="0" summaryRight="0"/>
    <pageSetUpPr fitToPage="1"/>
  </sheetPr>
  <dimension ref="A1:E18"/>
  <sheetViews>
    <sheetView showGridLines="0" zoomScaleNormal="100" workbookViewId="0">
      <pane xSplit="1" ySplit="1" topLeftCell="B2" activePane="bottomRight" state="frozen"/>
      <selection sqref="A1:A3"/>
      <selection pane="topRight" sqref="A1:A3"/>
      <selection pane="bottomLeft" sqref="A1:A3"/>
      <selection pane="bottomRight"/>
    </sheetView>
  </sheetViews>
  <sheetFormatPr baseColWidth="10" defaultColWidth="12.6640625" defaultRowHeight="15.75" customHeight="1"/>
  <cols>
    <col min="1" max="1" width="56.83203125" style="98" bestFit="1" customWidth="1"/>
    <col min="2" max="2" width="35.5" style="98" bestFit="1" customWidth="1"/>
    <col min="3" max="3" width="28.83203125" style="98" bestFit="1" customWidth="1"/>
    <col min="4" max="4" width="32" style="98" bestFit="1" customWidth="1"/>
    <col min="5" max="5" width="16" style="98" bestFit="1" customWidth="1"/>
    <col min="6" max="16384" width="12.6640625" style="98"/>
  </cols>
  <sheetData>
    <row r="1" spans="1:5" s="99" customFormat="1" ht="43" customHeight="1">
      <c r="A1" s="103" t="s">
        <v>218</v>
      </c>
      <c r="B1" s="104" t="s">
        <v>355</v>
      </c>
      <c r="C1" s="104" t="s">
        <v>219</v>
      </c>
      <c r="D1" s="104" t="s">
        <v>356</v>
      </c>
      <c r="E1" s="105" t="s">
        <v>220</v>
      </c>
    </row>
    <row r="2" spans="1:5" ht="43" customHeight="1">
      <c r="A2" s="106" t="s">
        <v>58</v>
      </c>
      <c r="B2" s="107">
        <v>5</v>
      </c>
      <c r="C2" s="107">
        <v>2</v>
      </c>
      <c r="D2" s="107">
        <v>5</v>
      </c>
      <c r="E2" s="108">
        <f t="shared" ref="E2:E18" si="0">B2*C2*D2</f>
        <v>50</v>
      </c>
    </row>
    <row r="3" spans="1:5" ht="34">
      <c r="A3" s="106" t="s">
        <v>221</v>
      </c>
      <c r="B3" s="107">
        <v>5</v>
      </c>
      <c r="C3" s="107">
        <v>2</v>
      </c>
      <c r="D3" s="107">
        <v>5</v>
      </c>
      <c r="E3" s="108">
        <f t="shared" si="0"/>
        <v>50</v>
      </c>
    </row>
    <row r="4" spans="1:5" ht="34">
      <c r="A4" s="106" t="s">
        <v>222</v>
      </c>
      <c r="B4" s="107">
        <v>4</v>
      </c>
      <c r="C4" s="107">
        <v>4</v>
      </c>
      <c r="D4" s="107">
        <v>5</v>
      </c>
      <c r="E4" s="108">
        <f t="shared" si="0"/>
        <v>80</v>
      </c>
    </row>
    <row r="5" spans="1:5" ht="34">
      <c r="A5" s="106" t="s">
        <v>223</v>
      </c>
      <c r="B5" s="109">
        <v>3</v>
      </c>
      <c r="C5" s="109">
        <v>4</v>
      </c>
      <c r="D5" s="109">
        <v>2</v>
      </c>
      <c r="E5" s="108">
        <f t="shared" si="0"/>
        <v>24</v>
      </c>
    </row>
    <row r="6" spans="1:5" ht="34">
      <c r="A6" s="106" t="s">
        <v>224</v>
      </c>
      <c r="B6" s="107">
        <v>3</v>
      </c>
      <c r="C6" s="107">
        <v>5</v>
      </c>
      <c r="D6" s="107">
        <v>2</v>
      </c>
      <c r="E6" s="108">
        <f t="shared" si="0"/>
        <v>30</v>
      </c>
    </row>
    <row r="7" spans="1:5" ht="17">
      <c r="A7" s="106" t="s">
        <v>225</v>
      </c>
      <c r="B7" s="109">
        <v>4</v>
      </c>
      <c r="C7" s="109">
        <v>4</v>
      </c>
      <c r="D7" s="109">
        <v>5</v>
      </c>
      <c r="E7" s="108">
        <f t="shared" si="0"/>
        <v>80</v>
      </c>
    </row>
    <row r="8" spans="1:5" ht="51">
      <c r="A8" s="106" t="s">
        <v>226</v>
      </c>
      <c r="B8" s="109">
        <v>4</v>
      </c>
      <c r="C8" s="109">
        <v>4</v>
      </c>
      <c r="D8" s="109">
        <v>3</v>
      </c>
      <c r="E8" s="108">
        <f t="shared" si="0"/>
        <v>48</v>
      </c>
    </row>
    <row r="9" spans="1:5" ht="34">
      <c r="A9" s="106" t="s">
        <v>227</v>
      </c>
      <c r="B9" s="109">
        <v>3</v>
      </c>
      <c r="C9" s="109">
        <v>4</v>
      </c>
      <c r="D9" s="109">
        <v>3</v>
      </c>
      <c r="E9" s="108">
        <f t="shared" si="0"/>
        <v>36</v>
      </c>
    </row>
    <row r="10" spans="1:5" ht="34">
      <c r="A10" s="106" t="s">
        <v>228</v>
      </c>
      <c r="B10" s="109">
        <v>4</v>
      </c>
      <c r="C10" s="109">
        <v>3</v>
      </c>
      <c r="D10" s="109">
        <v>3</v>
      </c>
      <c r="E10" s="108">
        <f t="shared" si="0"/>
        <v>36</v>
      </c>
    </row>
    <row r="11" spans="1:5" ht="21" customHeight="1">
      <c r="A11" s="106" t="s">
        <v>229</v>
      </c>
      <c r="B11" s="107">
        <v>4</v>
      </c>
      <c r="C11" s="107">
        <v>4</v>
      </c>
      <c r="D11" s="107">
        <v>3</v>
      </c>
      <c r="E11" s="108">
        <f t="shared" si="0"/>
        <v>48</v>
      </c>
    </row>
    <row r="12" spans="1:5" ht="34" customHeight="1">
      <c r="A12" s="106" t="s">
        <v>230</v>
      </c>
      <c r="B12" s="107">
        <v>3</v>
      </c>
      <c r="C12" s="107">
        <v>5</v>
      </c>
      <c r="D12" s="107">
        <v>2</v>
      </c>
      <c r="E12" s="108">
        <f t="shared" si="0"/>
        <v>30</v>
      </c>
    </row>
    <row r="13" spans="1:5" ht="34">
      <c r="A13" s="106" t="s">
        <v>231</v>
      </c>
      <c r="B13" s="107">
        <v>5</v>
      </c>
      <c r="C13" s="107">
        <v>4</v>
      </c>
      <c r="D13" s="107">
        <v>5</v>
      </c>
      <c r="E13" s="108">
        <f t="shared" si="0"/>
        <v>100</v>
      </c>
    </row>
    <row r="14" spans="1:5" ht="34">
      <c r="A14" s="106" t="s">
        <v>343</v>
      </c>
      <c r="B14" s="107">
        <v>4</v>
      </c>
      <c r="C14" s="107">
        <v>4</v>
      </c>
      <c r="D14" s="107">
        <v>5</v>
      </c>
      <c r="E14" s="108">
        <f t="shared" si="0"/>
        <v>80</v>
      </c>
    </row>
    <row r="15" spans="1:5" ht="34">
      <c r="A15" s="106" t="s">
        <v>232</v>
      </c>
      <c r="B15" s="109">
        <v>3</v>
      </c>
      <c r="C15" s="109">
        <v>5</v>
      </c>
      <c r="D15" s="109">
        <v>2</v>
      </c>
      <c r="E15" s="108">
        <f t="shared" si="0"/>
        <v>30</v>
      </c>
    </row>
    <row r="16" spans="1:5" ht="17">
      <c r="A16" s="106" t="s">
        <v>234</v>
      </c>
      <c r="B16" s="110">
        <v>5</v>
      </c>
      <c r="C16" s="110">
        <v>4</v>
      </c>
      <c r="D16" s="110">
        <v>5</v>
      </c>
      <c r="E16" s="108">
        <f t="shared" si="0"/>
        <v>100</v>
      </c>
    </row>
    <row r="17" spans="1:5" ht="17">
      <c r="A17" s="106" t="s">
        <v>233</v>
      </c>
      <c r="B17" s="109">
        <v>5</v>
      </c>
      <c r="C17" s="109">
        <v>5</v>
      </c>
      <c r="D17" s="109">
        <v>5</v>
      </c>
      <c r="E17" s="108">
        <f t="shared" si="0"/>
        <v>125</v>
      </c>
    </row>
    <row r="18" spans="1:5" ht="17">
      <c r="A18" s="106" t="s">
        <v>353</v>
      </c>
      <c r="B18" s="109">
        <v>3</v>
      </c>
      <c r="C18" s="109">
        <v>5</v>
      </c>
      <c r="D18" s="109">
        <v>5</v>
      </c>
      <c r="E18" s="108">
        <f t="shared" si="0"/>
        <v>75</v>
      </c>
    </row>
  </sheetData>
  <sheetProtection algorithmName="SHA-512" hashValue="lxsi3vbiMFfBUq1yQFm+C85VxNE4EML0BwOZXnJ3eGDjB5azk1EfogQPoesOOGJotOP5MyXYcvIW1KTE53gf2A==" saltValue="cLoh2NqOkjRV2FU3hFxK8w==" spinCount="100000" sheet="1" objects="1" scenarios="1" selectLockedCells="1" selectUnlockedCells="1"/>
  <autoFilter ref="A1:E18" xr:uid="{00000000-0009-0000-0000-000003000000}"/>
  <pageMargins left="0.7" right="0.7" top="0.75" bottom="0.75" header="0.3" footer="0.3"/>
  <pageSetup paperSize="9" fitToWidth="0" orientation="portrait" horizontalDpi="0" verticalDpi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</sheetPr>
  <dimension ref="A1:E17"/>
  <sheetViews>
    <sheetView showGridLines="0" workbookViewId="0">
      <pane xSplit="1" ySplit="1" topLeftCell="B2" activePane="bottomRight" state="frozen"/>
      <selection sqref="A1:A3"/>
      <selection pane="topRight" sqref="A1:A3"/>
      <selection pane="bottomLeft" sqref="A1:A3"/>
      <selection pane="bottomRight" sqref="A1:A3"/>
    </sheetView>
  </sheetViews>
  <sheetFormatPr baseColWidth="10" defaultColWidth="12.6640625" defaultRowHeight="15.75" customHeight="1"/>
  <cols>
    <col min="1" max="1" width="81.1640625" style="99" bestFit="1" customWidth="1"/>
    <col min="2" max="2" width="33.5" style="99" bestFit="1" customWidth="1"/>
    <col min="3" max="3" width="30.33203125" style="99" bestFit="1" customWidth="1"/>
    <col min="4" max="4" width="22.33203125" style="99" bestFit="1" customWidth="1"/>
    <col min="5" max="5" width="16" style="99" bestFit="1" customWidth="1"/>
    <col min="6" max="16384" width="12.6640625" style="99"/>
  </cols>
  <sheetData>
    <row r="1" spans="1:5" ht="51">
      <c r="A1" s="184" t="s">
        <v>235</v>
      </c>
      <c r="B1" s="185" t="s">
        <v>357</v>
      </c>
      <c r="C1" s="185" t="s">
        <v>358</v>
      </c>
      <c r="D1" s="185" t="s">
        <v>359</v>
      </c>
      <c r="E1" s="186" t="s">
        <v>220</v>
      </c>
    </row>
    <row r="2" spans="1:5" ht="17">
      <c r="A2" s="111" t="s">
        <v>236</v>
      </c>
      <c r="B2" s="112">
        <v>5</v>
      </c>
      <c r="C2" s="112">
        <v>5</v>
      </c>
      <c r="D2" s="112">
        <v>5</v>
      </c>
      <c r="E2" s="112">
        <f t="shared" ref="E2:E17" si="0">B2*C2*D2</f>
        <v>125</v>
      </c>
    </row>
    <row r="3" spans="1:5" ht="17">
      <c r="A3" s="111" t="s">
        <v>237</v>
      </c>
      <c r="B3" s="112">
        <v>5</v>
      </c>
      <c r="C3" s="112">
        <v>2</v>
      </c>
      <c r="D3" s="112">
        <v>5</v>
      </c>
      <c r="E3" s="112">
        <f t="shared" si="0"/>
        <v>50</v>
      </c>
    </row>
    <row r="4" spans="1:5" ht="34">
      <c r="A4" s="111" t="s">
        <v>238</v>
      </c>
      <c r="B4" s="112">
        <v>3</v>
      </c>
      <c r="C4" s="112">
        <v>5</v>
      </c>
      <c r="D4" s="112">
        <v>5</v>
      </c>
      <c r="E4" s="112">
        <f t="shared" si="0"/>
        <v>75</v>
      </c>
    </row>
    <row r="5" spans="1:5" ht="34">
      <c r="A5" s="111" t="s">
        <v>239</v>
      </c>
      <c r="B5" s="112">
        <v>3</v>
      </c>
      <c r="C5" s="112">
        <v>4</v>
      </c>
      <c r="D5" s="112">
        <v>5</v>
      </c>
      <c r="E5" s="112">
        <f t="shared" si="0"/>
        <v>60</v>
      </c>
    </row>
    <row r="6" spans="1:5" ht="17">
      <c r="A6" s="111" t="s">
        <v>240</v>
      </c>
      <c r="B6" s="112">
        <v>5</v>
      </c>
      <c r="C6" s="112">
        <v>1</v>
      </c>
      <c r="D6" s="112">
        <v>5</v>
      </c>
      <c r="E6" s="112">
        <f t="shared" si="0"/>
        <v>25</v>
      </c>
    </row>
    <row r="7" spans="1:5" ht="17">
      <c r="A7" s="111" t="s">
        <v>241</v>
      </c>
      <c r="B7" s="112">
        <v>3</v>
      </c>
      <c r="C7" s="112">
        <v>5</v>
      </c>
      <c r="D7" s="112">
        <v>5</v>
      </c>
      <c r="E7" s="112">
        <f t="shared" si="0"/>
        <v>75</v>
      </c>
    </row>
    <row r="8" spans="1:5" ht="17">
      <c r="A8" s="111" t="s">
        <v>242</v>
      </c>
      <c r="B8" s="112">
        <v>5</v>
      </c>
      <c r="C8" s="112">
        <v>2</v>
      </c>
      <c r="D8" s="112">
        <v>3</v>
      </c>
      <c r="E8" s="112">
        <f t="shared" si="0"/>
        <v>30</v>
      </c>
    </row>
    <row r="9" spans="1:5" ht="34">
      <c r="A9" s="111" t="s">
        <v>243</v>
      </c>
      <c r="B9" s="112">
        <v>5</v>
      </c>
      <c r="C9" s="112">
        <v>1</v>
      </c>
      <c r="D9" s="112">
        <v>1</v>
      </c>
      <c r="E9" s="112">
        <f t="shared" si="0"/>
        <v>5</v>
      </c>
    </row>
    <row r="10" spans="1:5" ht="36" customHeight="1">
      <c r="A10" s="111" t="s">
        <v>350</v>
      </c>
      <c r="B10" s="112">
        <v>3</v>
      </c>
      <c r="C10" s="112">
        <v>4</v>
      </c>
      <c r="D10" s="112">
        <v>3</v>
      </c>
      <c r="E10" s="112">
        <f t="shared" si="0"/>
        <v>36</v>
      </c>
    </row>
    <row r="11" spans="1:5" ht="17">
      <c r="A11" s="111" t="s">
        <v>244</v>
      </c>
      <c r="B11" s="112">
        <v>3</v>
      </c>
      <c r="C11" s="112">
        <v>5</v>
      </c>
      <c r="D11" s="112">
        <v>4</v>
      </c>
      <c r="E11" s="112">
        <f t="shared" si="0"/>
        <v>60</v>
      </c>
    </row>
    <row r="12" spans="1:5" ht="25" customHeight="1">
      <c r="A12" s="111" t="s">
        <v>245</v>
      </c>
      <c r="B12" s="112">
        <v>3</v>
      </c>
      <c r="C12" s="112">
        <v>5</v>
      </c>
      <c r="D12" s="112">
        <v>3</v>
      </c>
      <c r="E12" s="112">
        <f t="shared" si="0"/>
        <v>45</v>
      </c>
    </row>
    <row r="13" spans="1:5" ht="34">
      <c r="A13" s="111" t="s">
        <v>246</v>
      </c>
      <c r="B13" s="112">
        <v>4</v>
      </c>
      <c r="C13" s="112">
        <v>5</v>
      </c>
      <c r="D13" s="112">
        <v>4</v>
      </c>
      <c r="E13" s="112">
        <f t="shared" si="0"/>
        <v>80</v>
      </c>
    </row>
    <row r="14" spans="1:5" ht="22" customHeight="1">
      <c r="A14" s="113" t="s">
        <v>247</v>
      </c>
      <c r="B14" s="112">
        <v>3</v>
      </c>
      <c r="C14" s="112">
        <v>4</v>
      </c>
      <c r="D14" s="112">
        <v>3</v>
      </c>
      <c r="E14" s="112">
        <f t="shared" si="0"/>
        <v>36</v>
      </c>
    </row>
    <row r="15" spans="1:5" ht="17">
      <c r="A15" s="113" t="s">
        <v>248</v>
      </c>
      <c r="B15" s="112">
        <v>3</v>
      </c>
      <c r="C15" s="112">
        <v>5</v>
      </c>
      <c r="D15" s="112">
        <v>4</v>
      </c>
      <c r="E15" s="112">
        <f t="shared" si="0"/>
        <v>60</v>
      </c>
    </row>
    <row r="16" spans="1:5" ht="16">
      <c r="A16" s="114" t="s">
        <v>249</v>
      </c>
      <c r="B16" s="112">
        <v>3</v>
      </c>
      <c r="C16" s="112">
        <v>5</v>
      </c>
      <c r="D16" s="112">
        <v>4</v>
      </c>
      <c r="E16" s="112">
        <f t="shared" si="0"/>
        <v>60</v>
      </c>
    </row>
    <row r="17" spans="1:5" ht="16">
      <c r="A17" s="114" t="s">
        <v>351</v>
      </c>
      <c r="B17" s="112">
        <v>5</v>
      </c>
      <c r="C17" s="112">
        <v>5</v>
      </c>
      <c r="D17" s="112">
        <v>5</v>
      </c>
      <c r="E17" s="112">
        <f t="shared" si="0"/>
        <v>125</v>
      </c>
    </row>
  </sheetData>
  <sheetProtection algorithmName="SHA-512" hashValue="4pyyUA5hQWg5lcvHiNYmCJQZqOTBz5MlXt/hu5TUYHN9rHCxtskBE0ZFXYXn+eGtcrnHQkauUs7GuFIsa5onNA==" saltValue="eQnW4yKKyWu712l5KCROzA==" spinCount="100000" sheet="1" objects="1" scenarios="1" selectLockedCells="1" selectUnlockedCells="1"/>
  <autoFilter ref="A1:E17" xr:uid="{00000000-0009-0000-0000-000004000000}"/>
  <pageMargins left="0.7" right="0.7" top="0.75" bottom="0.75" header="0.3" footer="0.3"/>
  <pageSetup paperSize="9" orientation="portrait" horizontalDpi="0" verticalDpi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outlinePr summaryBelow="0" summaryRight="0"/>
  </sheetPr>
  <dimension ref="A1:E17"/>
  <sheetViews>
    <sheetView showGridLines="0" workbookViewId="0">
      <pane ySplit="1" topLeftCell="A2" activePane="bottomLeft" state="frozen"/>
      <selection sqref="A1:A3"/>
      <selection pane="bottomLeft" sqref="A1:A3"/>
    </sheetView>
  </sheetViews>
  <sheetFormatPr baseColWidth="10" defaultColWidth="12.6640625" defaultRowHeight="15.75" customHeight="1"/>
  <cols>
    <col min="1" max="1" width="64.1640625" style="99" bestFit="1" customWidth="1"/>
    <col min="2" max="3" width="31.83203125" style="99" bestFit="1" customWidth="1"/>
    <col min="4" max="4" width="21" style="99" customWidth="1"/>
    <col min="5" max="5" width="16" style="99" bestFit="1" customWidth="1"/>
    <col min="6" max="16384" width="12.6640625" style="99"/>
  </cols>
  <sheetData>
    <row r="1" spans="1:5" ht="68">
      <c r="A1" s="105" t="s">
        <v>250</v>
      </c>
      <c r="B1" s="104" t="s">
        <v>344</v>
      </c>
      <c r="C1" s="104" t="s">
        <v>345</v>
      </c>
      <c r="D1" s="104" t="s">
        <v>346</v>
      </c>
      <c r="E1" s="105" t="s">
        <v>220</v>
      </c>
    </row>
    <row r="2" spans="1:5" ht="17">
      <c r="A2" s="115" t="s">
        <v>251</v>
      </c>
      <c r="B2" s="112">
        <v>4</v>
      </c>
      <c r="C2" s="112">
        <v>3</v>
      </c>
      <c r="D2" s="112">
        <v>5</v>
      </c>
      <c r="E2" s="112">
        <f t="shared" ref="E2:E17" si="0">B2*C2*D2</f>
        <v>60</v>
      </c>
    </row>
    <row r="3" spans="1:5" ht="16">
      <c r="A3" s="116" t="s">
        <v>252</v>
      </c>
      <c r="B3" s="112">
        <v>4</v>
      </c>
      <c r="C3" s="112">
        <v>2</v>
      </c>
      <c r="D3" s="112">
        <v>3</v>
      </c>
      <c r="E3" s="112">
        <f t="shared" si="0"/>
        <v>24</v>
      </c>
    </row>
    <row r="4" spans="1:5" ht="16">
      <c r="A4" s="116" t="s">
        <v>253</v>
      </c>
      <c r="B4" s="112">
        <v>2</v>
      </c>
      <c r="C4" s="112">
        <v>2</v>
      </c>
      <c r="D4" s="112">
        <v>3</v>
      </c>
      <c r="E4" s="112">
        <f t="shared" si="0"/>
        <v>12</v>
      </c>
    </row>
    <row r="5" spans="1:5" ht="17">
      <c r="A5" s="115" t="s">
        <v>254</v>
      </c>
      <c r="B5" s="112">
        <v>2</v>
      </c>
      <c r="C5" s="112">
        <v>2</v>
      </c>
      <c r="D5" s="112">
        <v>3</v>
      </c>
      <c r="E5" s="112">
        <f t="shared" si="0"/>
        <v>12</v>
      </c>
    </row>
    <row r="6" spans="1:5" ht="35" customHeight="1">
      <c r="A6" s="115" t="s">
        <v>255</v>
      </c>
      <c r="B6" s="112">
        <v>3</v>
      </c>
      <c r="C6" s="112">
        <v>4</v>
      </c>
      <c r="D6" s="112">
        <v>4</v>
      </c>
      <c r="E6" s="112">
        <f t="shared" si="0"/>
        <v>48</v>
      </c>
    </row>
    <row r="7" spans="1:5" ht="21" customHeight="1">
      <c r="A7" s="115" t="s">
        <v>256</v>
      </c>
      <c r="B7" s="112">
        <v>3</v>
      </c>
      <c r="C7" s="112">
        <v>2</v>
      </c>
      <c r="D7" s="112">
        <v>3</v>
      </c>
      <c r="E7" s="112">
        <f t="shared" si="0"/>
        <v>18</v>
      </c>
    </row>
    <row r="8" spans="1:5" ht="34">
      <c r="A8" s="115" t="s">
        <v>257</v>
      </c>
      <c r="B8" s="112">
        <v>3</v>
      </c>
      <c r="C8" s="112">
        <v>3</v>
      </c>
      <c r="D8" s="112">
        <v>4</v>
      </c>
      <c r="E8" s="112">
        <f t="shared" si="0"/>
        <v>36</v>
      </c>
    </row>
    <row r="9" spans="1:5" ht="34">
      <c r="A9" s="115" t="s">
        <v>258</v>
      </c>
      <c r="B9" s="112">
        <v>2</v>
      </c>
      <c r="C9" s="112">
        <v>2</v>
      </c>
      <c r="D9" s="112">
        <v>2</v>
      </c>
      <c r="E9" s="112">
        <f t="shared" si="0"/>
        <v>8</v>
      </c>
    </row>
    <row r="10" spans="1:5" ht="34">
      <c r="A10" s="115" t="s">
        <v>259</v>
      </c>
      <c r="B10" s="112">
        <v>4</v>
      </c>
      <c r="C10" s="112">
        <v>4</v>
      </c>
      <c r="D10" s="112">
        <v>3</v>
      </c>
      <c r="E10" s="112">
        <f t="shared" si="0"/>
        <v>48</v>
      </c>
    </row>
    <row r="11" spans="1:5" ht="17">
      <c r="A11" s="115" t="s">
        <v>260</v>
      </c>
      <c r="B11" s="112">
        <v>3</v>
      </c>
      <c r="C11" s="112">
        <v>3</v>
      </c>
      <c r="D11" s="112">
        <v>3</v>
      </c>
      <c r="E11" s="112">
        <f t="shared" si="0"/>
        <v>27</v>
      </c>
    </row>
    <row r="12" spans="1:5" ht="16">
      <c r="A12" s="117" t="s">
        <v>261</v>
      </c>
      <c r="B12" s="112">
        <v>4</v>
      </c>
      <c r="C12" s="112">
        <v>4</v>
      </c>
      <c r="D12" s="112">
        <v>4</v>
      </c>
      <c r="E12" s="112">
        <f t="shared" si="0"/>
        <v>64</v>
      </c>
    </row>
    <row r="13" spans="1:5" ht="17">
      <c r="A13" s="115" t="s">
        <v>262</v>
      </c>
      <c r="B13" s="112">
        <v>4</v>
      </c>
      <c r="C13" s="112">
        <v>3</v>
      </c>
      <c r="D13" s="112">
        <v>4</v>
      </c>
      <c r="E13" s="112">
        <f t="shared" si="0"/>
        <v>48</v>
      </c>
    </row>
    <row r="14" spans="1:5" ht="17">
      <c r="A14" s="115" t="s">
        <v>263</v>
      </c>
      <c r="B14" s="112">
        <v>2</v>
      </c>
      <c r="C14" s="112">
        <v>2</v>
      </c>
      <c r="D14" s="112">
        <v>3</v>
      </c>
      <c r="E14" s="112">
        <f t="shared" si="0"/>
        <v>12</v>
      </c>
    </row>
    <row r="15" spans="1:5" ht="17">
      <c r="A15" s="115" t="s">
        <v>264</v>
      </c>
      <c r="B15" s="112">
        <v>4</v>
      </c>
      <c r="C15" s="112">
        <v>4</v>
      </c>
      <c r="D15" s="112">
        <v>3</v>
      </c>
      <c r="E15" s="112">
        <f t="shared" si="0"/>
        <v>48</v>
      </c>
    </row>
    <row r="16" spans="1:5" ht="17">
      <c r="A16" s="118" t="s">
        <v>265</v>
      </c>
      <c r="B16" s="112">
        <v>5</v>
      </c>
      <c r="C16" s="112">
        <v>3</v>
      </c>
      <c r="D16" s="112">
        <v>5</v>
      </c>
      <c r="E16" s="112">
        <f t="shared" si="0"/>
        <v>75</v>
      </c>
    </row>
    <row r="17" spans="1:5" ht="15.75" customHeight="1">
      <c r="A17" s="116" t="s">
        <v>352</v>
      </c>
      <c r="B17" s="112">
        <v>4</v>
      </c>
      <c r="C17" s="112">
        <v>3</v>
      </c>
      <c r="D17" s="112">
        <v>5</v>
      </c>
      <c r="E17" s="112">
        <f t="shared" si="0"/>
        <v>60</v>
      </c>
    </row>
  </sheetData>
  <sheetProtection algorithmName="SHA-512" hashValue="yGNNASfLoFxZFqd/u+iP/EZRZUZeA+ItAzGQf7NA8Mn2j4jzAedAVj9F87gXeeB+VbUyGDgibhSSrFxs3wBGUA==" saltValue="T28KOjkpiq6YlOKBV23wkA==" spinCount="100000" sheet="1" objects="1" scenarios="1" selectLockedCells="1" selectUnlockedCells="1"/>
  <autoFilter ref="A1:E16" xr:uid="{00000000-0009-0000-0000-000005000000}"/>
  <pageMargins left="0.7" right="0.7" top="0.75" bottom="0.75" header="0.3" footer="0.3"/>
  <pageSetup paperSize="9" orientation="portrait" horizontalDpi="0" verticalDpi="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0000"/>
    <outlinePr summaryBelow="0" summaryRight="0"/>
  </sheetPr>
  <dimension ref="A1:E16"/>
  <sheetViews>
    <sheetView showGridLines="0" workbookViewId="0">
      <pane ySplit="1" topLeftCell="A2" activePane="bottomLeft" state="frozen"/>
      <selection sqref="A1:A3"/>
      <selection pane="bottomLeft" sqref="A1:A3"/>
    </sheetView>
  </sheetViews>
  <sheetFormatPr baseColWidth="10" defaultColWidth="12.6640625" defaultRowHeight="15.75" customHeight="1"/>
  <cols>
    <col min="1" max="1" width="58.1640625" style="99" bestFit="1" customWidth="1"/>
    <col min="2" max="2" width="39" style="99" bestFit="1" customWidth="1"/>
    <col min="3" max="3" width="31.83203125" style="99" bestFit="1" customWidth="1"/>
    <col min="4" max="4" width="30.33203125" style="99" bestFit="1" customWidth="1"/>
    <col min="5" max="5" width="16" style="99" bestFit="1" customWidth="1"/>
    <col min="6" max="16384" width="12.6640625" style="99"/>
  </cols>
  <sheetData>
    <row r="1" spans="1:5" ht="34">
      <c r="A1" s="119" t="s">
        <v>266</v>
      </c>
      <c r="B1" s="120" t="s">
        <v>347</v>
      </c>
      <c r="C1" s="120" t="s">
        <v>348</v>
      </c>
      <c r="D1" s="120" t="s">
        <v>349</v>
      </c>
      <c r="E1" s="119" t="s">
        <v>220</v>
      </c>
    </row>
    <row r="2" spans="1:5" ht="17">
      <c r="A2" s="111" t="s">
        <v>267</v>
      </c>
      <c r="B2" s="112">
        <v>3</v>
      </c>
      <c r="C2" s="112">
        <v>4</v>
      </c>
      <c r="D2" s="112">
        <v>4</v>
      </c>
      <c r="E2" s="112">
        <f t="shared" ref="E2:E13" si="0">B2*C2*D2</f>
        <v>48</v>
      </c>
    </row>
    <row r="3" spans="1:5" ht="15.75" customHeight="1">
      <c r="A3" s="111" t="s">
        <v>268</v>
      </c>
      <c r="B3" s="112">
        <v>5</v>
      </c>
      <c r="C3" s="112">
        <v>5</v>
      </c>
      <c r="D3" s="112">
        <v>5</v>
      </c>
      <c r="E3" s="112">
        <f t="shared" si="0"/>
        <v>125</v>
      </c>
    </row>
    <row r="4" spans="1:5" ht="15.75" customHeight="1">
      <c r="A4" s="111" t="s">
        <v>269</v>
      </c>
      <c r="B4" s="112">
        <v>3</v>
      </c>
      <c r="C4" s="112">
        <v>3</v>
      </c>
      <c r="D4" s="112">
        <v>5</v>
      </c>
      <c r="E4" s="112">
        <f t="shared" si="0"/>
        <v>45</v>
      </c>
    </row>
    <row r="5" spans="1:5" ht="15.75" customHeight="1">
      <c r="A5" s="111" t="s">
        <v>270</v>
      </c>
      <c r="B5" s="112">
        <v>3</v>
      </c>
      <c r="C5" s="112">
        <v>3</v>
      </c>
      <c r="D5" s="112">
        <v>1</v>
      </c>
      <c r="E5" s="112">
        <f t="shared" si="0"/>
        <v>9</v>
      </c>
    </row>
    <row r="6" spans="1:5" ht="15.75" customHeight="1">
      <c r="A6" s="111" t="s">
        <v>271</v>
      </c>
      <c r="B6" s="112">
        <v>2</v>
      </c>
      <c r="C6" s="112">
        <v>3</v>
      </c>
      <c r="D6" s="112">
        <v>3</v>
      </c>
      <c r="E6" s="112">
        <f t="shared" si="0"/>
        <v>18</v>
      </c>
    </row>
    <row r="7" spans="1:5" ht="15.75" customHeight="1">
      <c r="A7" s="113" t="s">
        <v>272</v>
      </c>
      <c r="B7" s="112">
        <v>3</v>
      </c>
      <c r="C7" s="112">
        <v>3</v>
      </c>
      <c r="D7" s="112">
        <v>3</v>
      </c>
      <c r="E7" s="112">
        <f t="shared" si="0"/>
        <v>27</v>
      </c>
    </row>
    <row r="8" spans="1:5" ht="15.75" customHeight="1">
      <c r="A8" s="111" t="s">
        <v>273</v>
      </c>
      <c r="B8" s="112">
        <v>3</v>
      </c>
      <c r="C8" s="112">
        <v>3</v>
      </c>
      <c r="D8" s="112">
        <v>3</v>
      </c>
      <c r="E8" s="112">
        <f t="shared" si="0"/>
        <v>27</v>
      </c>
    </row>
    <row r="9" spans="1:5" ht="15.75" customHeight="1">
      <c r="A9" s="111" t="s">
        <v>274</v>
      </c>
      <c r="B9" s="112">
        <v>3</v>
      </c>
      <c r="C9" s="112">
        <v>5</v>
      </c>
      <c r="D9" s="112">
        <v>3</v>
      </c>
      <c r="E9" s="112">
        <f t="shared" si="0"/>
        <v>45</v>
      </c>
    </row>
    <row r="10" spans="1:5" ht="15.75" customHeight="1">
      <c r="A10" s="121" t="s">
        <v>275</v>
      </c>
      <c r="B10" s="112">
        <v>3</v>
      </c>
      <c r="C10" s="112">
        <v>4</v>
      </c>
      <c r="D10" s="112">
        <v>5</v>
      </c>
      <c r="E10" s="112">
        <f t="shared" si="0"/>
        <v>60</v>
      </c>
    </row>
    <row r="11" spans="1:5" ht="15.75" customHeight="1">
      <c r="A11" s="111" t="s">
        <v>276</v>
      </c>
      <c r="B11" s="112">
        <v>4</v>
      </c>
      <c r="C11" s="112">
        <v>5</v>
      </c>
      <c r="D11" s="112">
        <v>5</v>
      </c>
      <c r="E11" s="112">
        <f t="shared" si="0"/>
        <v>100</v>
      </c>
    </row>
    <row r="12" spans="1:5" ht="15.75" customHeight="1">
      <c r="A12" s="117" t="s">
        <v>277</v>
      </c>
      <c r="B12" s="112">
        <v>5</v>
      </c>
      <c r="C12" s="112">
        <v>5</v>
      </c>
      <c r="D12" s="112">
        <v>5</v>
      </c>
      <c r="E12" s="112">
        <f t="shared" si="0"/>
        <v>125</v>
      </c>
    </row>
    <row r="13" spans="1:5" ht="15.75" customHeight="1">
      <c r="A13" s="122" t="s">
        <v>278</v>
      </c>
      <c r="B13" s="112">
        <v>5</v>
      </c>
      <c r="C13" s="112">
        <v>5</v>
      </c>
      <c r="D13" s="112">
        <v>5</v>
      </c>
      <c r="E13" s="112">
        <f t="shared" si="0"/>
        <v>125</v>
      </c>
    </row>
    <row r="14" spans="1:5" ht="15.75" customHeight="1">
      <c r="A14" s="101"/>
      <c r="B14" s="100"/>
      <c r="C14" s="100"/>
      <c r="D14" s="100"/>
      <c r="E14" s="100"/>
    </row>
    <row r="15" spans="1:5" ht="15.75" customHeight="1">
      <c r="A15" s="101"/>
      <c r="B15" s="100"/>
      <c r="C15" s="100"/>
      <c r="D15" s="100"/>
      <c r="E15" s="100"/>
    </row>
    <row r="16" spans="1:5" ht="15.75" customHeight="1">
      <c r="A16" s="102"/>
      <c r="B16" s="100"/>
      <c r="C16" s="100"/>
      <c r="D16" s="100"/>
      <c r="E16" s="100"/>
    </row>
  </sheetData>
  <sheetProtection algorithmName="SHA-512" hashValue="1dH75Nczex/drj4lCB0aV6wyI2zHAh99ONzdvH5TGfeM36rXBQKI1M9Uvrb9jJAniJFBzqW45WXaH2PAHIgTRg==" saltValue="5MaB//Bqfk4hTxiRKED2lw==" spinCount="100000" sheet="1" objects="1" scenarios="1" selectLockedCells="1" selectUnlockedCells="1"/>
  <autoFilter ref="A1:E16" xr:uid="{00000000-0009-0000-0000-000006000000}"/>
  <pageMargins left="0.7" right="0.7" top="0.75" bottom="0.75" header="0.3" footer="0.3"/>
  <pageSetup paperSize="9" orientation="portrait" horizontalDpi="0" verticalDpi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AL36"/>
  <sheetViews>
    <sheetView showGridLines="0" workbookViewId="0">
      <pane xSplit="3" ySplit="3" topLeftCell="D4" activePane="bottomRight" state="frozen"/>
      <selection sqref="A1:A3"/>
      <selection pane="topRight" sqref="A1:A3"/>
      <selection pane="bottomLeft" sqref="A1:A3"/>
      <selection pane="bottomRight" sqref="A1:C3"/>
    </sheetView>
  </sheetViews>
  <sheetFormatPr baseColWidth="10" defaultColWidth="12.6640625" defaultRowHeight="15.75" customHeight="1"/>
  <cols>
    <col min="1" max="1" width="4.1640625" customWidth="1"/>
    <col min="2" max="2" width="3.6640625" customWidth="1"/>
    <col min="3" max="3" width="50.83203125" customWidth="1"/>
    <col min="4" max="4" width="5.1640625" customWidth="1"/>
    <col min="5" max="5" width="6.33203125" customWidth="1"/>
    <col min="6" max="6" width="6.1640625" customWidth="1"/>
    <col min="7" max="7" width="5.1640625" customWidth="1"/>
    <col min="8" max="8" width="6.33203125" customWidth="1"/>
    <col min="9" max="9" width="5.1640625" customWidth="1"/>
    <col min="10" max="10" width="6.83203125" customWidth="1"/>
    <col min="11" max="11" width="5.1640625" customWidth="1"/>
    <col min="12" max="12" width="6.83203125" customWidth="1"/>
    <col min="13" max="13" width="5.6640625" customWidth="1"/>
    <col min="14" max="16" width="7.5" bestFit="1" customWidth="1"/>
    <col min="17" max="17" width="7.33203125" customWidth="1"/>
    <col min="18" max="18" width="5.1640625" customWidth="1"/>
    <col min="19" max="19" width="5.33203125" bestFit="1" customWidth="1"/>
    <col min="20" max="20" width="5.83203125" customWidth="1"/>
    <col min="21" max="21" width="6.1640625" customWidth="1"/>
    <col min="22" max="22" width="8.1640625" customWidth="1"/>
    <col min="23" max="23" width="7.1640625" customWidth="1"/>
    <col min="24" max="24" width="9.6640625" customWidth="1"/>
    <col min="25" max="25" width="10.1640625" customWidth="1"/>
    <col min="26" max="26" width="5.1640625" customWidth="1"/>
    <col min="27" max="27" width="7.33203125" customWidth="1"/>
    <col min="28" max="28" width="8.33203125" customWidth="1"/>
    <col min="29" max="29" width="10.1640625" customWidth="1"/>
    <col min="30" max="30" width="10" customWidth="1"/>
    <col min="31" max="32" width="8.1640625" customWidth="1"/>
    <col min="33" max="33" width="7.6640625" customWidth="1"/>
    <col min="34" max="35" width="5.1640625" customWidth="1"/>
    <col min="36" max="36" width="6.1640625" customWidth="1"/>
    <col min="37" max="37" width="7.33203125" customWidth="1"/>
    <col min="38" max="38" width="6" customWidth="1"/>
  </cols>
  <sheetData>
    <row r="1" spans="1:38" ht="24" customHeight="1">
      <c r="A1" s="215" t="s">
        <v>279</v>
      </c>
      <c r="B1" s="217"/>
      <c r="C1" s="217"/>
      <c r="D1" s="225" t="s">
        <v>280</v>
      </c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5" t="s">
        <v>281</v>
      </c>
      <c r="V1" s="226" t="s">
        <v>282</v>
      </c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15" t="s">
        <v>281</v>
      </c>
    </row>
    <row r="2" spans="1:38" ht="17.25" customHeight="1">
      <c r="A2" s="217"/>
      <c r="B2" s="224"/>
      <c r="C2" s="217"/>
      <c r="D2" s="126">
        <f>Oportunidades!E2</f>
        <v>50</v>
      </c>
      <c r="E2" s="126">
        <f>Oportunidades!E3</f>
        <v>50</v>
      </c>
      <c r="F2" s="127">
        <f>Oportunidades!E4</f>
        <v>80</v>
      </c>
      <c r="G2" s="127">
        <f>Oportunidades!E5</f>
        <v>24</v>
      </c>
      <c r="H2" s="127">
        <f>Oportunidades!E6</f>
        <v>30</v>
      </c>
      <c r="I2" s="127">
        <f>Oportunidades!E7</f>
        <v>80</v>
      </c>
      <c r="J2" s="127">
        <f>Oportunidades!E8</f>
        <v>48</v>
      </c>
      <c r="K2" s="127">
        <f>Oportunidades!E9</f>
        <v>36</v>
      </c>
      <c r="L2" s="127">
        <f>Oportunidades!E10</f>
        <v>36</v>
      </c>
      <c r="M2" s="127">
        <f>Oportunidades!E11</f>
        <v>48</v>
      </c>
      <c r="N2" s="127">
        <f>Oportunidades!E12</f>
        <v>30</v>
      </c>
      <c r="O2" s="127">
        <f>Oportunidades!E13</f>
        <v>100</v>
      </c>
      <c r="P2" s="127">
        <f>Oportunidades!E14</f>
        <v>80</v>
      </c>
      <c r="Q2" s="127">
        <f>Oportunidades!E15</f>
        <v>30</v>
      </c>
      <c r="R2" s="127">
        <f>Oportunidades!E16</f>
        <v>100</v>
      </c>
      <c r="S2" s="127">
        <f>Oportunidades!E17</f>
        <v>125</v>
      </c>
      <c r="T2" s="127">
        <f>Oportunidades!E18</f>
        <v>75</v>
      </c>
      <c r="U2" s="215"/>
      <c r="V2" s="128">
        <f>Ameaças!E2</f>
        <v>125</v>
      </c>
      <c r="W2" s="128">
        <f>Ameaças!E3</f>
        <v>50</v>
      </c>
      <c r="X2" s="128">
        <f>Ameaças!E4</f>
        <v>75</v>
      </c>
      <c r="Y2" s="128">
        <f>Ameaças!E5</f>
        <v>60</v>
      </c>
      <c r="Z2" s="128">
        <f>Ameaças!E6</f>
        <v>25</v>
      </c>
      <c r="AA2" s="128">
        <f>Ameaças!E7</f>
        <v>75</v>
      </c>
      <c r="AB2" s="128">
        <f>Ameaças!E8</f>
        <v>30</v>
      </c>
      <c r="AC2" s="126">
        <f>Ameaças!E9</f>
        <v>5</v>
      </c>
      <c r="AD2" s="128">
        <f>Ameaças!E10</f>
        <v>36</v>
      </c>
      <c r="AE2" s="129">
        <f>Ameaças!E11</f>
        <v>60</v>
      </c>
      <c r="AF2" s="129">
        <f>Ameaças!E12</f>
        <v>45</v>
      </c>
      <c r="AG2" s="129">
        <f>Ameaças!E13</f>
        <v>80</v>
      </c>
      <c r="AH2" s="129">
        <f>Ameaças!E14</f>
        <v>36</v>
      </c>
      <c r="AI2" s="129">
        <f>Ameaças!E15</f>
        <v>60</v>
      </c>
      <c r="AJ2" s="129">
        <f>Ameaças!E16</f>
        <v>60</v>
      </c>
      <c r="AK2" s="129">
        <f>Ameaças!E17</f>
        <v>125</v>
      </c>
      <c r="AL2" s="215"/>
    </row>
    <row r="3" spans="1:38" ht="183" customHeight="1">
      <c r="A3" s="219" t="s">
        <v>283</v>
      </c>
      <c r="B3" s="220"/>
      <c r="C3" s="220"/>
      <c r="D3" s="130" t="str">
        <f>Oportunidades!A2</f>
        <v>Oferta de pelo menos um curso de redação cientifica por ano</v>
      </c>
      <c r="E3" s="130" t="str">
        <f>Oportunidades!A3</f>
        <v>Oferta de pelo menos um curso de treinamento em segurança de laboratório por ano</v>
      </c>
      <c r="F3" s="130" t="str">
        <f>Oportunidades!A4</f>
        <v>Oferta de atualização semestral sobre os trâmites e processos adminiastrativos da Pós-graduação</v>
      </c>
      <c r="G3" s="130" t="str">
        <f>Oportunidades!A5</f>
        <v>Apoio financeiro institucional para tradução/revisão de artigos científicos</v>
      </c>
      <c r="H3" s="130" t="str">
        <f>Oportunidades!A6</f>
        <v>Apoio financeiro institucional para o pagamento de taxas de publicação em periódicos</v>
      </c>
      <c r="I3" s="130" t="str">
        <f>Oportunidades!A7</f>
        <v>Discussão semestral para a avaliação do PPC do PPGMA</v>
      </c>
      <c r="J3" s="130" t="str">
        <f>Oportunidades!A8</f>
        <v>Busca de incentivo institucional a divulgação e realização do processo de seleção do PPG em outros locais fora da UFLA</v>
      </c>
      <c r="K3" s="130" t="str">
        <f>Oportunidades!A9</f>
        <v>Criação e consolidação de  ferramenta de divulgação do PPGMA UFLA</v>
      </c>
      <c r="L3" s="130" t="str">
        <f>Oportunidades!A10</f>
        <v>Edital de seleção da PRPG para as mobilidades acadêmicas internacionais e implementação</v>
      </c>
      <c r="M3" s="130" t="str">
        <f>Oportunidades!A11</f>
        <v>Regulamentação de oferta de disciplinas em inglês</v>
      </c>
      <c r="N3" s="130" t="str">
        <f>Oportunidades!A12</f>
        <v>Publicação de edital de seleção para receber estudantes internacionais para cursar pós graduação completa</v>
      </c>
      <c r="O3" s="130" t="str">
        <f>Oportunidades!A13</f>
        <v>Integração do PPGMA com outros Programas de Pós-graduação da UFLA</v>
      </c>
      <c r="P3" s="130" t="str">
        <f>Oportunidades!A14</f>
        <v>Integração do PPGMA com outros Programas de Pós-graduação em Microbiologia Agrícola fora da UFLA</v>
      </c>
      <c r="Q3" s="130" t="str">
        <f>Oportunidades!A15</f>
        <v>Integração do PPGMA com outros Programas de Pós-graduação estrangeiros</v>
      </c>
      <c r="R3" s="130" t="str">
        <f>Oportunidades!A16</f>
        <v>Organização de eventos internacionais</v>
      </c>
      <c r="S3" s="130" t="str">
        <f>Oportunidades!A17</f>
        <v>Suporte financeiro para manutenção de equipamentos</v>
      </c>
      <c r="T3" s="130" t="str">
        <f>Oportunidades!A18</f>
        <v>Capacidade de inovação e inserçao no mercado</v>
      </c>
      <c r="U3" s="215"/>
      <c r="V3" s="130" t="str">
        <f>Ameaças!A2</f>
        <v>Queda no número de estudantes de pós-graduação do PPGMA</v>
      </c>
      <c r="W3" s="130" t="str">
        <f>Ameaças!A3</f>
        <v>Desatualização do monitoramento de indicadores de produção científica no PPGMA</v>
      </c>
      <c r="X3" s="130" t="str">
        <f>Ameaças!A4</f>
        <v>Defasagem de modelo de gestão administrativa e pedagógica do cursos de pós-graduação</v>
      </c>
      <c r="Y3" s="130" t="str">
        <f>Ameaças!A5</f>
        <v>Estagnação ou redução do número de publicações de artigos científicos com contribuição de Instituições Internacionais</v>
      </c>
      <c r="Z3" s="130" t="str">
        <f>Ameaças!A6</f>
        <v>Estagnação ou redução da captação de recursos internacionais</v>
      </c>
      <c r="AA3" s="130" t="str">
        <f>Ameaças!A7</f>
        <v>Queda na qualidade do curso de pós-graduação</v>
      </c>
      <c r="AB3" s="130" t="str">
        <f>Ameaças!A8</f>
        <v>Exigência de implantação de autoavaliação e planejamento estratégico do PPG</v>
      </c>
      <c r="AC3" s="130" t="str">
        <f>Ameaças!A9</f>
        <v>Exigência de regulamentação de ações para Equidade, Diversidade e Inclusão no PPG</v>
      </c>
      <c r="AD3" s="130" t="str">
        <f>Ameaças!A10</f>
        <v>Incapacidade de implantar iniciativas para a ampliação da formação empreendedora e de inovação tecnológica</v>
      </c>
      <c r="AE3" s="130" t="str">
        <f>Ameaças!A11</f>
        <v>Estagnação ou redução da captação de recursos nacionais</v>
      </c>
      <c r="AF3" s="130" t="str">
        <f>Ameaças!A12</f>
        <v>Estagnação ou redução do número de publicações de artigos científicos</v>
      </c>
      <c r="AG3" s="130" t="str">
        <f>Ameaças!A13</f>
        <v>Falta de envolvimento do corpo docente em relação às atividades de formação no programa</v>
      </c>
      <c r="AH3" s="130" t="str">
        <f>Ameaças!A14</f>
        <v>Manutenção de relações interpessoais entre os docentes do PPGMA</v>
      </c>
      <c r="AI3" s="130" t="str">
        <f>Ameaças!A15</f>
        <v>Incapacidade de oferta de disciplinas práticas no PPGMA</v>
      </c>
      <c r="AJ3" s="130" t="str">
        <f>Ameaças!A16</f>
        <v>Incapacidade de expansão do corpo docente do PPGMA</v>
      </c>
      <c r="AK3" s="130" t="str">
        <f>Ameaças!A17</f>
        <v>Impossibilidade de acesso a plataforma SciVal</v>
      </c>
      <c r="AL3" s="215"/>
    </row>
    <row r="4" spans="1:38" ht="14">
      <c r="A4" s="216" t="s">
        <v>284</v>
      </c>
      <c r="B4" s="131"/>
      <c r="C4" s="132" t="str">
        <f>Forças!A2</f>
        <v xml:space="preserve">Infraestrutura Física e de Equipamentos adequados	</v>
      </c>
      <c r="D4" s="125">
        <v>2</v>
      </c>
      <c r="E4" s="125">
        <v>1</v>
      </c>
      <c r="F4" s="125">
        <v>0</v>
      </c>
      <c r="G4" s="125">
        <v>3</v>
      </c>
      <c r="H4" s="125">
        <v>3</v>
      </c>
      <c r="I4" s="125">
        <v>2</v>
      </c>
      <c r="J4" s="125">
        <v>1</v>
      </c>
      <c r="K4" s="125">
        <v>1</v>
      </c>
      <c r="L4" s="125">
        <v>1</v>
      </c>
      <c r="M4" s="125">
        <v>0</v>
      </c>
      <c r="N4" s="125">
        <v>1</v>
      </c>
      <c r="O4" s="125">
        <v>5</v>
      </c>
      <c r="P4" s="125">
        <v>5</v>
      </c>
      <c r="Q4" s="125">
        <v>5</v>
      </c>
      <c r="R4" s="125">
        <v>4</v>
      </c>
      <c r="S4" s="125">
        <v>5</v>
      </c>
      <c r="T4" s="125">
        <v>5</v>
      </c>
      <c r="U4" s="123">
        <f t="shared" ref="U4:U19" si="0">SUM(D4:T4)</f>
        <v>44</v>
      </c>
      <c r="V4" s="128">
        <v>2</v>
      </c>
      <c r="W4" s="128">
        <v>0</v>
      </c>
      <c r="X4" s="128">
        <v>2</v>
      </c>
      <c r="Y4" s="128">
        <v>3</v>
      </c>
      <c r="Z4" s="128">
        <v>3</v>
      </c>
      <c r="AA4" s="128">
        <v>4</v>
      </c>
      <c r="AB4" s="128">
        <v>1</v>
      </c>
      <c r="AC4" s="128">
        <v>1</v>
      </c>
      <c r="AD4" s="128">
        <v>4</v>
      </c>
      <c r="AE4" s="128">
        <v>5</v>
      </c>
      <c r="AF4" s="128">
        <v>4</v>
      </c>
      <c r="AG4" s="128">
        <v>2</v>
      </c>
      <c r="AH4" s="128">
        <v>2</v>
      </c>
      <c r="AI4" s="128">
        <v>5</v>
      </c>
      <c r="AJ4" s="128">
        <v>4</v>
      </c>
      <c r="AK4" s="128">
        <v>1</v>
      </c>
      <c r="AL4" s="133">
        <f t="shared" ref="AL4:AL19" si="1">SUM(V4:AK4)</f>
        <v>43</v>
      </c>
    </row>
    <row r="5" spans="1:38" ht="14">
      <c r="A5" s="217"/>
      <c r="B5" s="131"/>
      <c r="C5" s="132" t="str">
        <f>Forças!A3</f>
        <v>Nível elevado de qualificação dos servidores docentes</v>
      </c>
      <c r="D5" s="128">
        <v>5</v>
      </c>
      <c r="E5" s="128">
        <v>3</v>
      </c>
      <c r="F5" s="128">
        <v>3</v>
      </c>
      <c r="G5" s="128">
        <v>5</v>
      </c>
      <c r="H5" s="128">
        <v>5</v>
      </c>
      <c r="I5" s="128">
        <v>4</v>
      </c>
      <c r="J5" s="128">
        <v>2</v>
      </c>
      <c r="K5" s="128">
        <v>2</v>
      </c>
      <c r="L5" s="128">
        <v>4</v>
      </c>
      <c r="M5" s="128">
        <v>3</v>
      </c>
      <c r="N5" s="128">
        <v>5</v>
      </c>
      <c r="O5" s="128">
        <v>4</v>
      </c>
      <c r="P5" s="128">
        <v>5</v>
      </c>
      <c r="Q5" s="128">
        <v>5</v>
      </c>
      <c r="R5" s="128">
        <v>3</v>
      </c>
      <c r="S5" s="128">
        <v>4</v>
      </c>
      <c r="T5" s="128">
        <v>5</v>
      </c>
      <c r="U5" s="123">
        <f t="shared" si="0"/>
        <v>67</v>
      </c>
      <c r="V5" s="128">
        <v>1</v>
      </c>
      <c r="W5" s="128">
        <v>1</v>
      </c>
      <c r="X5" s="128">
        <v>1</v>
      </c>
      <c r="Y5" s="128">
        <v>3</v>
      </c>
      <c r="Z5" s="128">
        <v>3</v>
      </c>
      <c r="AA5" s="128">
        <v>4</v>
      </c>
      <c r="AB5" s="128">
        <v>1</v>
      </c>
      <c r="AC5" s="128">
        <v>1</v>
      </c>
      <c r="AD5" s="128">
        <v>3</v>
      </c>
      <c r="AE5" s="128">
        <v>4</v>
      </c>
      <c r="AF5" s="128">
        <v>3</v>
      </c>
      <c r="AG5" s="128">
        <v>3</v>
      </c>
      <c r="AH5" s="128">
        <v>3</v>
      </c>
      <c r="AI5" s="128">
        <v>1</v>
      </c>
      <c r="AJ5" s="128">
        <v>4</v>
      </c>
      <c r="AK5" s="128">
        <v>1</v>
      </c>
      <c r="AL5" s="133">
        <f t="shared" si="1"/>
        <v>37</v>
      </c>
    </row>
    <row r="6" spans="1:38" ht="32" customHeight="1">
      <c r="A6" s="217"/>
      <c r="B6" s="131"/>
      <c r="C6" s="132" t="str">
        <f>Forças!A4</f>
        <v>Nível elevado de qualificação dos servidores técnicos administrativos</v>
      </c>
      <c r="D6" s="128">
        <v>5</v>
      </c>
      <c r="E6" s="128">
        <v>4</v>
      </c>
      <c r="F6" s="128">
        <v>3</v>
      </c>
      <c r="G6" s="128">
        <v>5</v>
      </c>
      <c r="H6" s="128">
        <v>5</v>
      </c>
      <c r="I6" s="128">
        <v>4</v>
      </c>
      <c r="J6" s="128">
        <v>2</v>
      </c>
      <c r="K6" s="128">
        <v>3</v>
      </c>
      <c r="L6" s="128">
        <v>4</v>
      </c>
      <c r="M6" s="128">
        <v>3</v>
      </c>
      <c r="N6" s="128">
        <v>5</v>
      </c>
      <c r="O6" s="128">
        <v>4</v>
      </c>
      <c r="P6" s="128">
        <v>5</v>
      </c>
      <c r="Q6" s="128">
        <v>5</v>
      </c>
      <c r="R6" s="128">
        <v>3</v>
      </c>
      <c r="S6" s="128">
        <v>4</v>
      </c>
      <c r="T6" s="128">
        <v>5</v>
      </c>
      <c r="U6" s="123">
        <f t="shared" si="0"/>
        <v>69</v>
      </c>
      <c r="V6" s="128">
        <v>4</v>
      </c>
      <c r="W6" s="128">
        <v>2</v>
      </c>
      <c r="X6" s="128">
        <v>4</v>
      </c>
      <c r="Y6" s="128">
        <v>3</v>
      </c>
      <c r="Z6" s="128">
        <v>3</v>
      </c>
      <c r="AA6" s="128">
        <v>4</v>
      </c>
      <c r="AB6" s="128">
        <v>1</v>
      </c>
      <c r="AC6" s="128">
        <v>1</v>
      </c>
      <c r="AD6" s="128">
        <v>3</v>
      </c>
      <c r="AE6" s="128">
        <v>4</v>
      </c>
      <c r="AF6" s="128">
        <v>3</v>
      </c>
      <c r="AG6" s="128">
        <v>3</v>
      </c>
      <c r="AH6" s="128">
        <v>3</v>
      </c>
      <c r="AI6" s="128">
        <v>1</v>
      </c>
      <c r="AJ6" s="128">
        <v>1</v>
      </c>
      <c r="AK6" s="128">
        <v>1</v>
      </c>
      <c r="AL6" s="133">
        <f t="shared" si="1"/>
        <v>41</v>
      </c>
    </row>
    <row r="7" spans="1:38" ht="20" customHeight="1">
      <c r="A7" s="217"/>
      <c r="B7" s="131"/>
      <c r="C7" s="132" t="str">
        <f>Forças!A5</f>
        <v xml:space="preserve">Estrutura de apoio didático-pedagógica	</v>
      </c>
      <c r="D7" s="128">
        <v>3</v>
      </c>
      <c r="E7" s="128">
        <v>3</v>
      </c>
      <c r="F7" s="128">
        <v>3</v>
      </c>
      <c r="G7" s="128">
        <v>5</v>
      </c>
      <c r="H7" s="128">
        <v>5</v>
      </c>
      <c r="I7" s="128">
        <v>4</v>
      </c>
      <c r="J7" s="128">
        <v>4</v>
      </c>
      <c r="K7" s="128">
        <v>3</v>
      </c>
      <c r="L7" s="128">
        <v>4</v>
      </c>
      <c r="M7" s="128">
        <v>3</v>
      </c>
      <c r="N7" s="128">
        <v>5</v>
      </c>
      <c r="O7" s="128">
        <v>5</v>
      </c>
      <c r="P7" s="128">
        <v>5</v>
      </c>
      <c r="Q7" s="128">
        <v>5</v>
      </c>
      <c r="R7" s="128">
        <v>3</v>
      </c>
      <c r="S7" s="128">
        <v>5</v>
      </c>
      <c r="T7" s="128">
        <v>5</v>
      </c>
      <c r="U7" s="123">
        <f t="shared" si="0"/>
        <v>70</v>
      </c>
      <c r="V7" s="128">
        <v>4</v>
      </c>
      <c r="W7" s="128">
        <v>3</v>
      </c>
      <c r="X7" s="128">
        <v>3</v>
      </c>
      <c r="Y7" s="128">
        <v>4</v>
      </c>
      <c r="Z7" s="128">
        <v>4</v>
      </c>
      <c r="AA7" s="128">
        <v>4</v>
      </c>
      <c r="AB7" s="128">
        <v>1</v>
      </c>
      <c r="AC7" s="128">
        <v>1</v>
      </c>
      <c r="AD7" s="128">
        <v>4</v>
      </c>
      <c r="AE7" s="128">
        <v>5</v>
      </c>
      <c r="AF7" s="128">
        <v>3</v>
      </c>
      <c r="AG7" s="128">
        <v>3</v>
      </c>
      <c r="AH7" s="128">
        <v>3</v>
      </c>
      <c r="AI7" s="128">
        <v>5</v>
      </c>
      <c r="AJ7" s="128">
        <v>3</v>
      </c>
      <c r="AK7" s="128">
        <v>3</v>
      </c>
      <c r="AL7" s="133">
        <f t="shared" si="1"/>
        <v>53</v>
      </c>
    </row>
    <row r="8" spans="1:38" ht="42">
      <c r="A8" s="217"/>
      <c r="B8" s="131"/>
      <c r="C8" s="132" t="str">
        <f>Forças!A6</f>
        <v>Qualidade e adequação das teses, dissertações ou equivalente em relação às áreas de concentração e linhas de pesquisa do programa</v>
      </c>
      <c r="D8" s="128">
        <v>4</v>
      </c>
      <c r="E8" s="128">
        <v>3</v>
      </c>
      <c r="F8" s="128">
        <v>4</v>
      </c>
      <c r="G8" s="128">
        <v>5</v>
      </c>
      <c r="H8" s="128">
        <v>5</v>
      </c>
      <c r="I8" s="128">
        <v>4</v>
      </c>
      <c r="J8" s="128">
        <v>4</v>
      </c>
      <c r="K8" s="128">
        <v>3</v>
      </c>
      <c r="L8" s="128">
        <v>4</v>
      </c>
      <c r="M8" s="128">
        <v>4</v>
      </c>
      <c r="N8" s="128">
        <v>5</v>
      </c>
      <c r="O8" s="128">
        <v>4</v>
      </c>
      <c r="P8" s="128">
        <v>5</v>
      </c>
      <c r="Q8" s="128">
        <v>5</v>
      </c>
      <c r="R8" s="128">
        <v>4</v>
      </c>
      <c r="S8" s="128">
        <v>5</v>
      </c>
      <c r="T8" s="128">
        <v>5</v>
      </c>
      <c r="U8" s="123">
        <f t="shared" si="0"/>
        <v>73</v>
      </c>
      <c r="V8" s="128">
        <v>5</v>
      </c>
      <c r="W8" s="128">
        <v>3</v>
      </c>
      <c r="X8" s="128">
        <v>3</v>
      </c>
      <c r="Y8" s="128">
        <v>4</v>
      </c>
      <c r="Z8" s="128">
        <v>4</v>
      </c>
      <c r="AA8" s="128">
        <v>5</v>
      </c>
      <c r="AB8" s="128">
        <v>1</v>
      </c>
      <c r="AC8" s="128">
        <v>1</v>
      </c>
      <c r="AD8" s="128">
        <v>4</v>
      </c>
      <c r="AE8" s="128">
        <v>5</v>
      </c>
      <c r="AF8" s="128">
        <v>4</v>
      </c>
      <c r="AG8" s="128">
        <v>4</v>
      </c>
      <c r="AH8" s="128">
        <v>4</v>
      </c>
      <c r="AI8" s="128">
        <v>4</v>
      </c>
      <c r="AJ8" s="128">
        <v>4</v>
      </c>
      <c r="AK8" s="128">
        <v>3</v>
      </c>
      <c r="AL8" s="133">
        <f t="shared" si="1"/>
        <v>58</v>
      </c>
    </row>
    <row r="9" spans="1:38" ht="14">
      <c r="A9" s="217"/>
      <c r="B9" s="131"/>
      <c r="C9" s="132" t="str">
        <f>Forças!A7</f>
        <v>Qualidade da produção intelectual de discentes e egressos.</v>
      </c>
      <c r="D9" s="128">
        <v>5</v>
      </c>
      <c r="E9" s="128">
        <v>3</v>
      </c>
      <c r="F9" s="128">
        <v>3</v>
      </c>
      <c r="G9" s="128">
        <v>5</v>
      </c>
      <c r="H9" s="128">
        <v>5</v>
      </c>
      <c r="I9" s="128">
        <v>4</v>
      </c>
      <c r="J9" s="128">
        <v>4</v>
      </c>
      <c r="K9" s="128">
        <v>3</v>
      </c>
      <c r="L9" s="128">
        <v>4</v>
      </c>
      <c r="M9" s="128">
        <v>4</v>
      </c>
      <c r="N9" s="128">
        <v>5</v>
      </c>
      <c r="O9" s="128">
        <v>4</v>
      </c>
      <c r="P9" s="128">
        <v>5</v>
      </c>
      <c r="Q9" s="128">
        <v>5</v>
      </c>
      <c r="R9" s="128">
        <v>4</v>
      </c>
      <c r="S9" s="128">
        <v>5</v>
      </c>
      <c r="T9" s="128">
        <v>5</v>
      </c>
      <c r="U9" s="123">
        <f t="shared" si="0"/>
        <v>73</v>
      </c>
      <c r="V9" s="128">
        <v>5</v>
      </c>
      <c r="W9" s="128">
        <v>3</v>
      </c>
      <c r="X9" s="128">
        <v>3</v>
      </c>
      <c r="Y9" s="128">
        <v>4</v>
      </c>
      <c r="Z9" s="128">
        <v>4</v>
      </c>
      <c r="AA9" s="128">
        <v>5</v>
      </c>
      <c r="AB9" s="128">
        <v>1</v>
      </c>
      <c r="AC9" s="128">
        <v>1</v>
      </c>
      <c r="AD9" s="128">
        <v>4</v>
      </c>
      <c r="AE9" s="128">
        <v>5</v>
      </c>
      <c r="AF9" s="128">
        <v>4</v>
      </c>
      <c r="AG9" s="128">
        <v>4</v>
      </c>
      <c r="AH9" s="128">
        <v>4</v>
      </c>
      <c r="AI9" s="128">
        <v>4</v>
      </c>
      <c r="AJ9" s="128">
        <v>4</v>
      </c>
      <c r="AK9" s="128">
        <v>3</v>
      </c>
      <c r="AL9" s="133">
        <f t="shared" si="1"/>
        <v>58</v>
      </c>
    </row>
    <row r="10" spans="1:38" ht="28">
      <c r="A10" s="217"/>
      <c r="B10" s="131"/>
      <c r="C10" s="132" t="str">
        <f>Forças!A8</f>
        <v>Qualidade das atividades de pesquisa e da produção intelectual do corpo docente no programa</v>
      </c>
      <c r="D10" s="128">
        <v>5</v>
      </c>
      <c r="E10" s="128">
        <v>3</v>
      </c>
      <c r="F10" s="128">
        <v>3</v>
      </c>
      <c r="G10" s="128">
        <v>5</v>
      </c>
      <c r="H10" s="128">
        <v>5</v>
      </c>
      <c r="I10" s="128">
        <v>4</v>
      </c>
      <c r="J10" s="128">
        <v>4</v>
      </c>
      <c r="K10" s="128">
        <v>3</v>
      </c>
      <c r="L10" s="128">
        <v>4</v>
      </c>
      <c r="M10" s="128">
        <v>4</v>
      </c>
      <c r="N10" s="128">
        <v>5</v>
      </c>
      <c r="O10" s="128">
        <v>4</v>
      </c>
      <c r="P10" s="128">
        <v>5</v>
      </c>
      <c r="Q10" s="128">
        <v>5</v>
      </c>
      <c r="R10" s="128">
        <v>4</v>
      </c>
      <c r="S10" s="128">
        <v>5</v>
      </c>
      <c r="T10" s="128">
        <v>5</v>
      </c>
      <c r="U10" s="123">
        <f t="shared" si="0"/>
        <v>73</v>
      </c>
      <c r="V10" s="128">
        <v>5</v>
      </c>
      <c r="W10" s="128">
        <v>3</v>
      </c>
      <c r="X10" s="128">
        <v>3</v>
      </c>
      <c r="Y10" s="128">
        <v>4</v>
      </c>
      <c r="Z10" s="128">
        <v>4</v>
      </c>
      <c r="AA10" s="128">
        <v>5</v>
      </c>
      <c r="AB10" s="128">
        <v>1</v>
      </c>
      <c r="AC10" s="128">
        <v>1</v>
      </c>
      <c r="AD10" s="128">
        <v>4</v>
      </c>
      <c r="AE10" s="128">
        <v>5</v>
      </c>
      <c r="AF10" s="128">
        <v>5</v>
      </c>
      <c r="AG10" s="128">
        <v>4</v>
      </c>
      <c r="AH10" s="128">
        <v>4</v>
      </c>
      <c r="AI10" s="128">
        <v>4</v>
      </c>
      <c r="AJ10" s="128">
        <v>4</v>
      </c>
      <c r="AK10" s="128">
        <v>3</v>
      </c>
      <c r="AL10" s="133">
        <f t="shared" si="1"/>
        <v>59</v>
      </c>
    </row>
    <row r="11" spans="1:38" ht="28">
      <c r="A11" s="217"/>
      <c r="B11" s="131"/>
      <c r="C11" s="132" t="str">
        <f>Forças!A9</f>
        <v>Qualidade do corpo docente em relação às atividades de formação no programa</v>
      </c>
      <c r="D11" s="128">
        <v>4</v>
      </c>
      <c r="E11" s="128">
        <v>3</v>
      </c>
      <c r="F11" s="128">
        <v>3</v>
      </c>
      <c r="G11" s="128">
        <v>5</v>
      </c>
      <c r="H11" s="128">
        <v>5</v>
      </c>
      <c r="I11" s="128">
        <v>4</v>
      </c>
      <c r="J11" s="128">
        <v>4</v>
      </c>
      <c r="K11" s="128">
        <v>3</v>
      </c>
      <c r="L11" s="128">
        <v>4</v>
      </c>
      <c r="M11" s="128">
        <v>4</v>
      </c>
      <c r="N11" s="128">
        <v>5</v>
      </c>
      <c r="O11" s="128">
        <v>5</v>
      </c>
      <c r="P11" s="128">
        <v>5</v>
      </c>
      <c r="Q11" s="128">
        <v>5</v>
      </c>
      <c r="R11" s="128">
        <v>4</v>
      </c>
      <c r="S11" s="128">
        <v>5</v>
      </c>
      <c r="T11" s="128">
        <v>5</v>
      </c>
      <c r="U11" s="123">
        <f t="shared" si="0"/>
        <v>73</v>
      </c>
      <c r="V11" s="128">
        <v>2</v>
      </c>
      <c r="W11" s="124">
        <v>0</v>
      </c>
      <c r="X11" s="128">
        <v>0</v>
      </c>
      <c r="Y11" s="128">
        <v>1</v>
      </c>
      <c r="Z11" s="128">
        <v>1</v>
      </c>
      <c r="AA11" s="128">
        <v>3</v>
      </c>
      <c r="AB11" s="128">
        <v>1</v>
      </c>
      <c r="AC11" s="128">
        <v>1</v>
      </c>
      <c r="AD11" s="128">
        <v>2</v>
      </c>
      <c r="AE11" s="128">
        <v>5</v>
      </c>
      <c r="AF11" s="128">
        <v>3</v>
      </c>
      <c r="AG11" s="128">
        <v>4</v>
      </c>
      <c r="AH11" s="128">
        <v>4</v>
      </c>
      <c r="AI11" s="128">
        <v>4</v>
      </c>
      <c r="AJ11" s="128">
        <v>4</v>
      </c>
      <c r="AK11" s="128">
        <v>3</v>
      </c>
      <c r="AL11" s="133">
        <f t="shared" si="1"/>
        <v>38</v>
      </c>
    </row>
    <row r="12" spans="1:38" ht="28">
      <c r="A12" s="217"/>
      <c r="B12" s="131"/>
      <c r="C12" s="132" t="str">
        <f>Forças!A10</f>
        <v>Impacto e caráter inovador da produção intelectual em função da natureza do programa</v>
      </c>
      <c r="D12" s="128">
        <v>4</v>
      </c>
      <c r="E12" s="128">
        <v>2</v>
      </c>
      <c r="F12" s="128">
        <v>1</v>
      </c>
      <c r="G12" s="128">
        <v>5</v>
      </c>
      <c r="H12" s="128">
        <v>5</v>
      </c>
      <c r="I12" s="128">
        <v>5</v>
      </c>
      <c r="J12" s="128">
        <v>4</v>
      </c>
      <c r="K12" s="128">
        <v>3</v>
      </c>
      <c r="L12" s="128">
        <v>4</v>
      </c>
      <c r="M12" s="128">
        <v>4</v>
      </c>
      <c r="N12" s="128">
        <v>5</v>
      </c>
      <c r="O12" s="128">
        <v>4</v>
      </c>
      <c r="P12" s="128">
        <v>5</v>
      </c>
      <c r="Q12" s="128">
        <v>5</v>
      </c>
      <c r="R12" s="128">
        <v>4</v>
      </c>
      <c r="S12" s="128">
        <v>5</v>
      </c>
      <c r="T12" s="128">
        <v>5</v>
      </c>
      <c r="U12" s="123">
        <f t="shared" si="0"/>
        <v>70</v>
      </c>
      <c r="V12" s="128">
        <v>4</v>
      </c>
      <c r="W12" s="128">
        <v>2</v>
      </c>
      <c r="X12" s="128">
        <v>2</v>
      </c>
      <c r="Y12" s="128">
        <v>3</v>
      </c>
      <c r="Z12" s="128">
        <v>3</v>
      </c>
      <c r="AA12" s="128">
        <v>4</v>
      </c>
      <c r="AB12" s="128">
        <v>1</v>
      </c>
      <c r="AC12" s="128">
        <v>1</v>
      </c>
      <c r="AD12" s="128">
        <v>5</v>
      </c>
      <c r="AE12" s="128">
        <v>5</v>
      </c>
      <c r="AF12" s="128">
        <v>4</v>
      </c>
      <c r="AG12" s="128">
        <v>2</v>
      </c>
      <c r="AH12" s="128">
        <v>2</v>
      </c>
      <c r="AI12" s="128">
        <v>4</v>
      </c>
      <c r="AJ12" s="128">
        <v>3</v>
      </c>
      <c r="AK12" s="128">
        <v>3</v>
      </c>
      <c r="AL12" s="133">
        <f t="shared" si="1"/>
        <v>48</v>
      </c>
    </row>
    <row r="13" spans="1:38" ht="14">
      <c r="A13" s="217"/>
      <c r="B13" s="131"/>
      <c r="C13" s="132" t="str">
        <f>Forças!A11</f>
        <v>Impacto econômico, social e cultural do programa.</v>
      </c>
      <c r="D13" s="128">
        <v>3</v>
      </c>
      <c r="E13" s="128">
        <v>2</v>
      </c>
      <c r="F13" s="128">
        <v>1</v>
      </c>
      <c r="G13" s="128">
        <v>4</v>
      </c>
      <c r="H13" s="128">
        <v>4</v>
      </c>
      <c r="I13" s="128">
        <v>5</v>
      </c>
      <c r="J13" s="128">
        <v>5</v>
      </c>
      <c r="K13" s="128">
        <v>5</v>
      </c>
      <c r="L13" s="128">
        <v>5</v>
      </c>
      <c r="M13" s="128">
        <v>5</v>
      </c>
      <c r="N13" s="128">
        <v>5</v>
      </c>
      <c r="O13" s="128">
        <v>4</v>
      </c>
      <c r="P13" s="128">
        <v>5</v>
      </c>
      <c r="Q13" s="128">
        <v>5</v>
      </c>
      <c r="R13" s="128">
        <v>5</v>
      </c>
      <c r="S13" s="128">
        <v>5</v>
      </c>
      <c r="T13" s="128">
        <v>5</v>
      </c>
      <c r="U13" s="123">
        <f t="shared" si="0"/>
        <v>73</v>
      </c>
      <c r="V13" s="128">
        <v>4</v>
      </c>
      <c r="W13" s="128">
        <v>1</v>
      </c>
      <c r="X13" s="128">
        <v>3</v>
      </c>
      <c r="Y13" s="128">
        <v>3</v>
      </c>
      <c r="Z13" s="128">
        <v>3</v>
      </c>
      <c r="AA13" s="128">
        <v>5</v>
      </c>
      <c r="AB13" s="128">
        <v>1</v>
      </c>
      <c r="AC13" s="128">
        <v>1</v>
      </c>
      <c r="AD13" s="128">
        <v>4</v>
      </c>
      <c r="AE13" s="128">
        <v>5</v>
      </c>
      <c r="AF13" s="128">
        <v>5</v>
      </c>
      <c r="AG13" s="128">
        <v>4</v>
      </c>
      <c r="AH13" s="128">
        <v>4</v>
      </c>
      <c r="AI13" s="128">
        <v>4</v>
      </c>
      <c r="AJ13" s="128">
        <v>4</v>
      </c>
      <c r="AK13" s="128">
        <v>3</v>
      </c>
      <c r="AL13" s="133">
        <f t="shared" si="1"/>
        <v>54</v>
      </c>
    </row>
    <row r="14" spans="1:38" ht="14">
      <c r="A14" s="217"/>
      <c r="B14" s="131"/>
      <c r="C14" s="132" t="str">
        <f>Forças!A12</f>
        <v>Condução de projetos de extensão com escolas</v>
      </c>
      <c r="D14" s="128">
        <v>2</v>
      </c>
      <c r="E14" s="128">
        <v>2</v>
      </c>
      <c r="F14" s="128">
        <v>1</v>
      </c>
      <c r="G14" s="128">
        <v>2</v>
      </c>
      <c r="H14" s="128">
        <v>2</v>
      </c>
      <c r="I14" s="128">
        <v>3</v>
      </c>
      <c r="J14" s="128">
        <v>1</v>
      </c>
      <c r="K14" s="128">
        <v>3</v>
      </c>
      <c r="L14" s="128">
        <v>2</v>
      </c>
      <c r="M14" s="128">
        <v>1</v>
      </c>
      <c r="N14" s="128">
        <v>1</v>
      </c>
      <c r="O14" s="128">
        <v>3</v>
      </c>
      <c r="P14" s="128">
        <v>5</v>
      </c>
      <c r="Q14" s="128">
        <v>2</v>
      </c>
      <c r="R14" s="128">
        <v>3</v>
      </c>
      <c r="S14" s="128">
        <v>5</v>
      </c>
      <c r="T14" s="128">
        <v>3</v>
      </c>
      <c r="U14" s="123">
        <f t="shared" si="0"/>
        <v>41</v>
      </c>
      <c r="V14" s="128">
        <v>4</v>
      </c>
      <c r="W14" s="128">
        <v>2</v>
      </c>
      <c r="X14" s="128">
        <v>1</v>
      </c>
      <c r="Y14" s="128">
        <v>1</v>
      </c>
      <c r="Z14" s="128">
        <v>1</v>
      </c>
      <c r="AA14" s="128">
        <v>2</v>
      </c>
      <c r="AB14" s="128">
        <v>1</v>
      </c>
      <c r="AC14" s="128">
        <v>1</v>
      </c>
      <c r="AD14" s="128">
        <v>1</v>
      </c>
      <c r="AE14" s="128">
        <v>3</v>
      </c>
      <c r="AF14" s="128">
        <v>2</v>
      </c>
      <c r="AG14" s="128">
        <v>3</v>
      </c>
      <c r="AH14" s="128">
        <v>3</v>
      </c>
      <c r="AI14" s="128">
        <v>1</v>
      </c>
      <c r="AJ14" s="128">
        <v>1</v>
      </c>
      <c r="AK14" s="128">
        <v>0</v>
      </c>
      <c r="AL14" s="133">
        <f t="shared" si="1"/>
        <v>27</v>
      </c>
    </row>
    <row r="15" spans="1:38" ht="14">
      <c r="A15" s="217"/>
      <c r="B15" s="131"/>
      <c r="C15" s="132" t="str">
        <f>Forças!A13</f>
        <v>Condução de projetos em parcerias com outros PPGs</v>
      </c>
      <c r="D15" s="128">
        <v>3</v>
      </c>
      <c r="E15" s="128">
        <v>2</v>
      </c>
      <c r="F15" s="128">
        <v>1</v>
      </c>
      <c r="G15" s="128">
        <v>4</v>
      </c>
      <c r="H15" s="128">
        <v>5</v>
      </c>
      <c r="I15" s="128">
        <v>4</v>
      </c>
      <c r="J15" s="128">
        <v>3</v>
      </c>
      <c r="K15" s="128">
        <v>3</v>
      </c>
      <c r="L15" s="128">
        <v>4</v>
      </c>
      <c r="M15" s="128">
        <v>5</v>
      </c>
      <c r="N15" s="128">
        <v>4</v>
      </c>
      <c r="O15" s="128">
        <v>5</v>
      </c>
      <c r="P15" s="128">
        <v>3</v>
      </c>
      <c r="Q15" s="128">
        <v>5</v>
      </c>
      <c r="R15" s="128">
        <v>5</v>
      </c>
      <c r="S15" s="128">
        <v>4</v>
      </c>
      <c r="T15" s="128">
        <v>4</v>
      </c>
      <c r="U15" s="123">
        <f t="shared" si="0"/>
        <v>64</v>
      </c>
      <c r="V15" s="128">
        <v>4</v>
      </c>
      <c r="W15" s="128">
        <v>2</v>
      </c>
      <c r="X15" s="128">
        <v>2</v>
      </c>
      <c r="Y15" s="128">
        <v>3</v>
      </c>
      <c r="Z15" s="128">
        <v>3</v>
      </c>
      <c r="AA15" s="128">
        <v>3</v>
      </c>
      <c r="AB15" s="128">
        <v>1</v>
      </c>
      <c r="AC15" s="128">
        <v>1</v>
      </c>
      <c r="AD15" s="128">
        <v>3</v>
      </c>
      <c r="AE15" s="128">
        <v>4</v>
      </c>
      <c r="AF15" s="128">
        <v>4</v>
      </c>
      <c r="AG15" s="128">
        <v>4</v>
      </c>
      <c r="AH15" s="128">
        <v>4</v>
      </c>
      <c r="AI15" s="128">
        <v>4</v>
      </c>
      <c r="AJ15" s="128">
        <v>2</v>
      </c>
      <c r="AK15" s="128">
        <v>2</v>
      </c>
      <c r="AL15" s="133">
        <f t="shared" si="1"/>
        <v>46</v>
      </c>
    </row>
    <row r="16" spans="1:38" ht="14">
      <c r="A16" s="217"/>
      <c r="B16" s="131"/>
      <c r="C16" s="132" t="str">
        <f>Forças!A14</f>
        <v>Condução de projetos em parcerias com outros IFES</v>
      </c>
      <c r="D16" s="128">
        <v>3</v>
      </c>
      <c r="E16" s="128">
        <v>2</v>
      </c>
      <c r="F16" s="128">
        <v>1</v>
      </c>
      <c r="G16" s="128">
        <v>4</v>
      </c>
      <c r="H16" s="128">
        <v>5</v>
      </c>
      <c r="I16" s="128">
        <v>4</v>
      </c>
      <c r="J16" s="128">
        <v>3</v>
      </c>
      <c r="K16" s="128">
        <v>3</v>
      </c>
      <c r="L16" s="128">
        <v>4</v>
      </c>
      <c r="M16" s="128">
        <v>5</v>
      </c>
      <c r="N16" s="128">
        <v>3</v>
      </c>
      <c r="O16" s="128">
        <v>5</v>
      </c>
      <c r="P16" s="128">
        <v>5</v>
      </c>
      <c r="Q16" s="128">
        <v>5</v>
      </c>
      <c r="R16" s="128">
        <v>5</v>
      </c>
      <c r="S16" s="128">
        <v>5</v>
      </c>
      <c r="T16" s="128">
        <v>4</v>
      </c>
      <c r="U16" s="123">
        <f t="shared" si="0"/>
        <v>66</v>
      </c>
      <c r="V16" s="128">
        <v>4</v>
      </c>
      <c r="W16" s="128">
        <v>2</v>
      </c>
      <c r="X16" s="128">
        <v>2</v>
      </c>
      <c r="Y16" s="128">
        <v>3</v>
      </c>
      <c r="Z16" s="128">
        <v>3</v>
      </c>
      <c r="AA16" s="128">
        <v>3</v>
      </c>
      <c r="AB16" s="128">
        <v>1</v>
      </c>
      <c r="AC16" s="128">
        <v>1</v>
      </c>
      <c r="AD16" s="128">
        <v>3</v>
      </c>
      <c r="AE16" s="128">
        <v>4</v>
      </c>
      <c r="AF16" s="128">
        <v>4</v>
      </c>
      <c r="AG16" s="128">
        <v>4</v>
      </c>
      <c r="AH16" s="128">
        <v>4</v>
      </c>
      <c r="AI16" s="128">
        <v>3</v>
      </c>
      <c r="AJ16" s="128">
        <v>2</v>
      </c>
      <c r="AK16" s="128">
        <v>2</v>
      </c>
      <c r="AL16" s="133">
        <f t="shared" si="1"/>
        <v>45</v>
      </c>
    </row>
    <row r="17" spans="1:38" ht="14">
      <c r="A17" s="217"/>
      <c r="B17" s="131"/>
      <c r="C17" s="132" t="str">
        <f>Forças!A15</f>
        <v>Organização de eventos técnico-científicos</v>
      </c>
      <c r="D17" s="128">
        <v>3</v>
      </c>
      <c r="E17" s="128">
        <v>3</v>
      </c>
      <c r="F17" s="128">
        <v>3</v>
      </c>
      <c r="G17" s="128">
        <v>4</v>
      </c>
      <c r="H17" s="128">
        <v>5</v>
      </c>
      <c r="I17" s="128">
        <v>4</v>
      </c>
      <c r="J17" s="128">
        <v>4</v>
      </c>
      <c r="K17" s="128">
        <v>5</v>
      </c>
      <c r="L17" s="128">
        <v>5</v>
      </c>
      <c r="M17" s="128">
        <v>5</v>
      </c>
      <c r="N17" s="128">
        <v>3</v>
      </c>
      <c r="O17" s="128">
        <v>5</v>
      </c>
      <c r="P17" s="128">
        <v>5</v>
      </c>
      <c r="Q17" s="128">
        <v>5</v>
      </c>
      <c r="R17" s="128">
        <v>5</v>
      </c>
      <c r="S17" s="128">
        <v>5</v>
      </c>
      <c r="T17" s="128">
        <v>4</v>
      </c>
      <c r="U17" s="123">
        <f t="shared" si="0"/>
        <v>73</v>
      </c>
      <c r="V17" s="128">
        <v>4</v>
      </c>
      <c r="W17" s="128">
        <v>2</v>
      </c>
      <c r="X17" s="128">
        <v>2</v>
      </c>
      <c r="Y17" s="128">
        <v>3</v>
      </c>
      <c r="Z17" s="128">
        <v>3</v>
      </c>
      <c r="AA17" s="128">
        <v>3</v>
      </c>
      <c r="AB17" s="128">
        <v>1</v>
      </c>
      <c r="AC17" s="128">
        <v>1</v>
      </c>
      <c r="AD17" s="128">
        <v>3</v>
      </c>
      <c r="AE17" s="128">
        <v>5</v>
      </c>
      <c r="AF17" s="128">
        <v>2</v>
      </c>
      <c r="AG17" s="128">
        <v>5</v>
      </c>
      <c r="AH17" s="128">
        <v>5</v>
      </c>
      <c r="AI17" s="128">
        <v>0</v>
      </c>
      <c r="AJ17" s="128">
        <v>1</v>
      </c>
      <c r="AK17" s="128">
        <v>0</v>
      </c>
      <c r="AL17" s="133">
        <f t="shared" si="1"/>
        <v>40</v>
      </c>
    </row>
    <row r="18" spans="1:38" ht="14">
      <c r="A18" s="217"/>
      <c r="B18" s="131"/>
      <c r="C18" s="132" t="str">
        <f>Forças!A16</f>
        <v>Internacionalização</v>
      </c>
      <c r="D18" s="128">
        <v>5</v>
      </c>
      <c r="E18" s="128">
        <v>2</v>
      </c>
      <c r="F18" s="128">
        <v>3</v>
      </c>
      <c r="G18" s="128">
        <v>5</v>
      </c>
      <c r="H18" s="128">
        <v>5</v>
      </c>
      <c r="I18" s="128">
        <v>5</v>
      </c>
      <c r="J18" s="128">
        <v>5</v>
      </c>
      <c r="K18" s="128">
        <v>5</v>
      </c>
      <c r="L18" s="128">
        <v>5</v>
      </c>
      <c r="M18" s="128">
        <v>5</v>
      </c>
      <c r="N18" s="128">
        <v>5</v>
      </c>
      <c r="O18" s="128">
        <v>3</v>
      </c>
      <c r="P18" s="128">
        <v>5</v>
      </c>
      <c r="Q18" s="128">
        <v>5</v>
      </c>
      <c r="R18" s="128">
        <v>5</v>
      </c>
      <c r="S18" s="128">
        <v>5</v>
      </c>
      <c r="T18" s="128">
        <v>4</v>
      </c>
      <c r="U18" s="123">
        <f t="shared" si="0"/>
        <v>77</v>
      </c>
      <c r="V18" s="128">
        <v>4</v>
      </c>
      <c r="W18" s="128">
        <v>3</v>
      </c>
      <c r="X18" s="128">
        <v>2</v>
      </c>
      <c r="Y18" s="128">
        <v>5</v>
      </c>
      <c r="Z18" s="128">
        <v>5</v>
      </c>
      <c r="AA18" s="128">
        <v>3</v>
      </c>
      <c r="AB18" s="128">
        <v>1</v>
      </c>
      <c r="AC18" s="128">
        <v>1</v>
      </c>
      <c r="AD18" s="128">
        <v>2</v>
      </c>
      <c r="AE18" s="128">
        <v>4</v>
      </c>
      <c r="AF18" s="128">
        <v>4</v>
      </c>
      <c r="AG18" s="128">
        <v>4</v>
      </c>
      <c r="AH18" s="128">
        <v>4</v>
      </c>
      <c r="AI18" s="128">
        <v>3</v>
      </c>
      <c r="AJ18" s="128">
        <v>3</v>
      </c>
      <c r="AK18" s="128">
        <v>4</v>
      </c>
      <c r="AL18" s="133">
        <f t="shared" si="1"/>
        <v>52</v>
      </c>
    </row>
    <row r="19" spans="1:38" ht="14">
      <c r="A19" s="217"/>
      <c r="B19" s="131"/>
      <c r="C19" s="132" t="str">
        <f>Forças!A17</f>
        <v>Capacidade de inovação</v>
      </c>
      <c r="D19" s="128">
        <v>3</v>
      </c>
      <c r="E19" s="128">
        <v>3</v>
      </c>
      <c r="F19" s="128">
        <v>1</v>
      </c>
      <c r="G19" s="128">
        <v>3</v>
      </c>
      <c r="H19" s="128">
        <v>5</v>
      </c>
      <c r="I19" s="128">
        <v>5</v>
      </c>
      <c r="J19" s="128">
        <v>3</v>
      </c>
      <c r="K19" s="128">
        <v>2</v>
      </c>
      <c r="L19" s="128">
        <v>3</v>
      </c>
      <c r="M19" s="128">
        <v>3</v>
      </c>
      <c r="N19" s="128">
        <v>3</v>
      </c>
      <c r="O19" s="128">
        <v>4</v>
      </c>
      <c r="P19" s="128">
        <v>3</v>
      </c>
      <c r="Q19" s="128">
        <v>4</v>
      </c>
      <c r="R19" s="128">
        <v>4</v>
      </c>
      <c r="S19" s="128">
        <v>5</v>
      </c>
      <c r="T19" s="128">
        <v>5</v>
      </c>
      <c r="U19" s="123">
        <f t="shared" si="0"/>
        <v>59</v>
      </c>
      <c r="V19" s="128">
        <v>4</v>
      </c>
      <c r="W19" s="128">
        <v>2</v>
      </c>
      <c r="X19" s="128">
        <v>2</v>
      </c>
      <c r="Y19" s="128">
        <v>3</v>
      </c>
      <c r="Z19" s="128">
        <v>3</v>
      </c>
      <c r="AA19" s="128">
        <v>4</v>
      </c>
      <c r="AB19" s="128">
        <v>1</v>
      </c>
      <c r="AC19" s="128">
        <v>1</v>
      </c>
      <c r="AD19" s="128">
        <v>5</v>
      </c>
      <c r="AE19" s="128">
        <v>4</v>
      </c>
      <c r="AF19" s="128">
        <v>4</v>
      </c>
      <c r="AG19" s="128">
        <v>3</v>
      </c>
      <c r="AH19" s="128">
        <v>3</v>
      </c>
      <c r="AI19" s="128">
        <v>4</v>
      </c>
      <c r="AJ19" s="128">
        <v>3</v>
      </c>
      <c r="AK19" s="128">
        <v>1</v>
      </c>
      <c r="AL19" s="133">
        <f t="shared" si="1"/>
        <v>47</v>
      </c>
    </row>
    <row r="20" spans="1:38" ht="18.75" customHeight="1">
      <c r="A20" s="218" t="s">
        <v>281</v>
      </c>
      <c r="B20" s="217"/>
      <c r="C20" s="217"/>
      <c r="D20" s="123">
        <f t="shared" ref="D20:R20" si="2">SUM(D4:D19)</f>
        <v>59</v>
      </c>
      <c r="E20" s="123">
        <f t="shared" si="2"/>
        <v>41</v>
      </c>
      <c r="F20" s="123">
        <f t="shared" si="2"/>
        <v>34</v>
      </c>
      <c r="G20" s="123">
        <f t="shared" si="2"/>
        <v>69</v>
      </c>
      <c r="H20" s="123">
        <f t="shared" si="2"/>
        <v>74</v>
      </c>
      <c r="I20" s="123">
        <f t="shared" si="2"/>
        <v>65</v>
      </c>
      <c r="J20" s="123">
        <f t="shared" si="2"/>
        <v>53</v>
      </c>
      <c r="K20" s="123">
        <f t="shared" si="2"/>
        <v>50</v>
      </c>
      <c r="L20" s="123">
        <f t="shared" si="2"/>
        <v>61</v>
      </c>
      <c r="M20" s="123">
        <f t="shared" si="2"/>
        <v>58</v>
      </c>
      <c r="N20" s="123">
        <f t="shared" si="2"/>
        <v>65</v>
      </c>
      <c r="O20" s="123">
        <f t="shared" si="2"/>
        <v>68</v>
      </c>
      <c r="P20" s="123">
        <f t="shared" si="2"/>
        <v>76</v>
      </c>
      <c r="Q20" s="123">
        <f t="shared" si="2"/>
        <v>76</v>
      </c>
      <c r="R20" s="123">
        <f t="shared" si="2"/>
        <v>65</v>
      </c>
      <c r="S20" s="123"/>
      <c r="T20" s="123">
        <f t="shared" ref="T20:AI20" si="3">SUM(T4:T19)</f>
        <v>74</v>
      </c>
      <c r="U20" s="123">
        <f t="shared" si="3"/>
        <v>1065</v>
      </c>
      <c r="V20" s="123">
        <f t="shared" si="3"/>
        <v>60</v>
      </c>
      <c r="W20" s="123">
        <f t="shared" si="3"/>
        <v>31</v>
      </c>
      <c r="X20" s="123">
        <f t="shared" si="3"/>
        <v>35</v>
      </c>
      <c r="Y20" s="123">
        <f t="shared" si="3"/>
        <v>50</v>
      </c>
      <c r="Z20" s="123">
        <f t="shared" si="3"/>
        <v>50</v>
      </c>
      <c r="AA20" s="123">
        <f t="shared" si="3"/>
        <v>61</v>
      </c>
      <c r="AB20" s="123">
        <f t="shared" si="3"/>
        <v>16</v>
      </c>
      <c r="AC20" s="123">
        <f t="shared" si="3"/>
        <v>16</v>
      </c>
      <c r="AD20" s="123">
        <f t="shared" si="3"/>
        <v>54</v>
      </c>
      <c r="AE20" s="123">
        <f t="shared" si="3"/>
        <v>72</v>
      </c>
      <c r="AF20" s="123">
        <f t="shared" si="3"/>
        <v>58</v>
      </c>
      <c r="AG20" s="123">
        <f t="shared" si="3"/>
        <v>56</v>
      </c>
      <c r="AH20" s="123">
        <f t="shared" si="3"/>
        <v>56</v>
      </c>
      <c r="AI20" s="123">
        <f t="shared" si="3"/>
        <v>51</v>
      </c>
      <c r="AJ20" s="123"/>
      <c r="AK20" s="123">
        <f t="shared" ref="AK20:AL20" si="4">SUM(AK4:AK19)</f>
        <v>33</v>
      </c>
      <c r="AL20" s="123">
        <f t="shared" si="4"/>
        <v>746</v>
      </c>
    </row>
    <row r="21" spans="1:38" ht="14">
      <c r="A21" s="221" t="s">
        <v>285</v>
      </c>
      <c r="B21" s="131"/>
      <c r="C21" s="132" t="str">
        <f>Fraquezas!A2</f>
        <v xml:space="preserve">Número baixo de citação de publicações	</v>
      </c>
      <c r="D21" s="128">
        <v>2</v>
      </c>
      <c r="E21" s="128">
        <v>0</v>
      </c>
      <c r="F21" s="128">
        <v>0</v>
      </c>
      <c r="G21" s="128">
        <v>5</v>
      </c>
      <c r="H21" s="128">
        <v>5</v>
      </c>
      <c r="I21" s="128">
        <v>1</v>
      </c>
      <c r="J21" s="128">
        <v>1</v>
      </c>
      <c r="K21" s="128">
        <v>1</v>
      </c>
      <c r="L21" s="128">
        <v>3</v>
      </c>
      <c r="M21" s="128">
        <v>2</v>
      </c>
      <c r="N21" s="128">
        <v>2</v>
      </c>
      <c r="O21" s="128">
        <v>3</v>
      </c>
      <c r="P21" s="128">
        <v>3</v>
      </c>
      <c r="Q21" s="128">
        <v>3</v>
      </c>
      <c r="R21" s="128">
        <v>3</v>
      </c>
      <c r="S21" s="128">
        <v>4</v>
      </c>
      <c r="T21" s="128">
        <v>4</v>
      </c>
      <c r="U21" s="123">
        <f t="shared" ref="U21:U35" si="5">SUM(D21:T21)</f>
        <v>42</v>
      </c>
      <c r="V21" s="128">
        <v>4</v>
      </c>
      <c r="W21" s="128">
        <v>1</v>
      </c>
      <c r="X21" s="128">
        <v>3</v>
      </c>
      <c r="Y21" s="128">
        <v>3</v>
      </c>
      <c r="Z21" s="128">
        <v>3</v>
      </c>
      <c r="AA21" s="128">
        <v>4</v>
      </c>
      <c r="AB21" s="124">
        <v>3</v>
      </c>
      <c r="AC21" s="128">
        <v>0</v>
      </c>
      <c r="AD21" s="128">
        <v>3</v>
      </c>
      <c r="AE21" s="128">
        <v>4</v>
      </c>
      <c r="AF21" s="128">
        <v>5</v>
      </c>
      <c r="AG21" s="128">
        <v>2</v>
      </c>
      <c r="AH21" s="128">
        <v>2</v>
      </c>
      <c r="AI21" s="128">
        <v>2</v>
      </c>
      <c r="AJ21" s="128">
        <v>3</v>
      </c>
      <c r="AK21" s="128">
        <v>2</v>
      </c>
      <c r="AL21" s="133">
        <f t="shared" ref="AL21:AL35" si="6">SUM(V21:AK21)</f>
        <v>44</v>
      </c>
    </row>
    <row r="22" spans="1:38" ht="14">
      <c r="A22" s="222"/>
      <c r="B22" s="131"/>
      <c r="C22" s="132" t="str">
        <f>Fraquezas!A3</f>
        <v>Número reduzido de servidores técnicos administrativos</v>
      </c>
      <c r="D22" s="128">
        <v>0</v>
      </c>
      <c r="E22" s="128">
        <v>3</v>
      </c>
      <c r="F22" s="128">
        <v>1</v>
      </c>
      <c r="G22" s="128">
        <v>3</v>
      </c>
      <c r="H22" s="128">
        <v>3</v>
      </c>
      <c r="I22" s="128">
        <v>1</v>
      </c>
      <c r="J22" s="128">
        <v>3</v>
      </c>
      <c r="K22" s="128">
        <v>3</v>
      </c>
      <c r="L22" s="128">
        <v>3</v>
      </c>
      <c r="M22" s="128">
        <v>2</v>
      </c>
      <c r="N22" s="128">
        <v>2</v>
      </c>
      <c r="O22" s="128">
        <v>3</v>
      </c>
      <c r="P22" s="128">
        <v>3</v>
      </c>
      <c r="Q22" s="128">
        <v>3</v>
      </c>
      <c r="R22" s="128">
        <v>4</v>
      </c>
      <c r="S22" s="128">
        <v>3</v>
      </c>
      <c r="T22" s="128">
        <v>4</v>
      </c>
      <c r="U22" s="123">
        <f t="shared" si="5"/>
        <v>44</v>
      </c>
      <c r="V22" s="128">
        <v>3</v>
      </c>
      <c r="W22" s="128">
        <v>2</v>
      </c>
      <c r="X22" s="128">
        <v>3</v>
      </c>
      <c r="Y22" s="128">
        <v>2</v>
      </c>
      <c r="Z22" s="128">
        <v>2</v>
      </c>
      <c r="AA22" s="128">
        <v>4</v>
      </c>
      <c r="AB22" s="128">
        <v>3</v>
      </c>
      <c r="AC22" s="128">
        <v>0</v>
      </c>
      <c r="AD22" s="128">
        <v>3</v>
      </c>
      <c r="AE22" s="128">
        <v>3</v>
      </c>
      <c r="AF22" s="128">
        <v>2</v>
      </c>
      <c r="AG22" s="128">
        <v>3</v>
      </c>
      <c r="AH22" s="128">
        <v>3</v>
      </c>
      <c r="AI22" s="128">
        <v>3</v>
      </c>
      <c r="AJ22" s="128">
        <v>5</v>
      </c>
      <c r="AK22" s="128">
        <v>0</v>
      </c>
      <c r="AL22" s="133">
        <f t="shared" si="6"/>
        <v>41</v>
      </c>
    </row>
    <row r="23" spans="1:38" ht="14">
      <c r="A23" s="222"/>
      <c r="B23" s="131"/>
      <c r="C23" s="132" t="str">
        <f>Fraquezas!A4</f>
        <v>Captação de recursos</v>
      </c>
      <c r="D23" s="128">
        <v>2</v>
      </c>
      <c r="E23" s="128">
        <v>0</v>
      </c>
      <c r="F23" s="128">
        <v>3</v>
      </c>
      <c r="G23" s="128">
        <v>3</v>
      </c>
      <c r="H23" s="128">
        <v>3</v>
      </c>
      <c r="I23" s="128">
        <v>2</v>
      </c>
      <c r="J23" s="128">
        <v>4</v>
      </c>
      <c r="K23" s="128">
        <v>4</v>
      </c>
      <c r="L23" s="128">
        <v>3</v>
      </c>
      <c r="M23" s="128">
        <v>1</v>
      </c>
      <c r="N23" s="128">
        <v>1</v>
      </c>
      <c r="O23" s="128">
        <v>3</v>
      </c>
      <c r="P23" s="128">
        <v>3</v>
      </c>
      <c r="Q23" s="128">
        <v>3</v>
      </c>
      <c r="R23" s="128">
        <v>4</v>
      </c>
      <c r="S23" s="128">
        <v>5</v>
      </c>
      <c r="T23" s="128">
        <v>4</v>
      </c>
      <c r="U23" s="123">
        <f t="shared" si="5"/>
        <v>48</v>
      </c>
      <c r="V23" s="128">
        <v>5</v>
      </c>
      <c r="W23" s="128">
        <v>4</v>
      </c>
      <c r="X23" s="128">
        <v>4</v>
      </c>
      <c r="Y23" s="128">
        <v>2</v>
      </c>
      <c r="Z23" s="128">
        <v>2</v>
      </c>
      <c r="AA23" s="128">
        <v>4</v>
      </c>
      <c r="AB23" s="128">
        <v>1</v>
      </c>
      <c r="AC23" s="128">
        <v>0</v>
      </c>
      <c r="AD23" s="128">
        <v>3</v>
      </c>
      <c r="AE23" s="128">
        <v>5</v>
      </c>
      <c r="AF23" s="128">
        <v>3</v>
      </c>
      <c r="AG23" s="128">
        <v>2</v>
      </c>
      <c r="AH23" s="128">
        <v>2</v>
      </c>
      <c r="AI23" s="128">
        <v>4</v>
      </c>
      <c r="AJ23" s="128">
        <v>3</v>
      </c>
      <c r="AK23" s="128">
        <v>3</v>
      </c>
      <c r="AL23" s="133">
        <f t="shared" si="6"/>
        <v>47</v>
      </c>
    </row>
    <row r="24" spans="1:38" ht="14">
      <c r="A24" s="222"/>
      <c r="B24" s="131"/>
      <c r="C24" s="132" t="str">
        <f>Fraquezas!A5</f>
        <v>Conhecimento sobre uso de ferramentas de gestão</v>
      </c>
      <c r="D24" s="128">
        <v>0</v>
      </c>
      <c r="E24" s="128">
        <v>0</v>
      </c>
      <c r="F24" s="128">
        <v>3</v>
      </c>
      <c r="G24" s="128">
        <v>2</v>
      </c>
      <c r="H24" s="128">
        <v>2</v>
      </c>
      <c r="I24" s="128">
        <v>4</v>
      </c>
      <c r="J24" s="128">
        <v>3</v>
      </c>
      <c r="K24" s="128">
        <v>4</v>
      </c>
      <c r="L24" s="128">
        <v>3</v>
      </c>
      <c r="M24" s="128">
        <v>4</v>
      </c>
      <c r="N24" s="128">
        <v>4</v>
      </c>
      <c r="O24" s="128">
        <v>1</v>
      </c>
      <c r="P24" s="128">
        <v>1</v>
      </c>
      <c r="Q24" s="128">
        <v>1</v>
      </c>
      <c r="R24" s="128">
        <v>4</v>
      </c>
      <c r="S24" s="128">
        <v>3</v>
      </c>
      <c r="T24" s="128">
        <v>3</v>
      </c>
      <c r="U24" s="123">
        <f t="shared" si="5"/>
        <v>42</v>
      </c>
      <c r="V24" s="128">
        <v>1</v>
      </c>
      <c r="W24" s="128">
        <v>3</v>
      </c>
      <c r="X24" s="128">
        <v>5</v>
      </c>
      <c r="Y24" s="128">
        <v>1</v>
      </c>
      <c r="Z24" s="128">
        <v>1</v>
      </c>
      <c r="AA24" s="128">
        <v>1</v>
      </c>
      <c r="AB24" s="128">
        <v>1</v>
      </c>
      <c r="AC24" s="128">
        <v>0</v>
      </c>
      <c r="AD24" s="128">
        <v>4</v>
      </c>
      <c r="AE24" s="128">
        <v>3</v>
      </c>
      <c r="AF24" s="128">
        <v>1</v>
      </c>
      <c r="AG24" s="128">
        <v>0</v>
      </c>
      <c r="AH24" s="128">
        <v>0</v>
      </c>
      <c r="AI24" s="128">
        <v>0</v>
      </c>
      <c r="AJ24" s="128">
        <v>0</v>
      </c>
      <c r="AK24" s="128">
        <v>3</v>
      </c>
      <c r="AL24" s="133">
        <f t="shared" si="6"/>
        <v>24</v>
      </c>
    </row>
    <row r="25" spans="1:38" ht="14">
      <c r="A25" s="222"/>
      <c r="B25" s="131"/>
      <c r="C25" s="132" t="str">
        <f>Fraquezas!A6</f>
        <v>Projeto Pedagógico do Curso (PPC)</v>
      </c>
      <c r="D25" s="128">
        <v>2</v>
      </c>
      <c r="E25" s="128">
        <v>2</v>
      </c>
      <c r="F25" s="128">
        <v>4</v>
      </c>
      <c r="G25" s="128">
        <v>3</v>
      </c>
      <c r="H25" s="128">
        <v>3</v>
      </c>
      <c r="I25" s="128">
        <v>5</v>
      </c>
      <c r="J25" s="128">
        <v>3</v>
      </c>
      <c r="K25" s="128">
        <v>3</v>
      </c>
      <c r="L25" s="128">
        <v>3</v>
      </c>
      <c r="M25" s="128">
        <v>4</v>
      </c>
      <c r="N25" s="128">
        <v>4</v>
      </c>
      <c r="O25" s="128">
        <v>4</v>
      </c>
      <c r="P25" s="128">
        <v>4</v>
      </c>
      <c r="Q25" s="128">
        <v>4</v>
      </c>
      <c r="R25" s="128">
        <v>3</v>
      </c>
      <c r="S25" s="128">
        <v>5</v>
      </c>
      <c r="T25" s="128">
        <v>4</v>
      </c>
      <c r="U25" s="123">
        <f t="shared" si="5"/>
        <v>60</v>
      </c>
      <c r="V25" s="128">
        <v>3</v>
      </c>
      <c r="W25" s="128">
        <v>4</v>
      </c>
      <c r="X25" s="128">
        <v>5</v>
      </c>
      <c r="Y25" s="128">
        <v>2</v>
      </c>
      <c r="Z25" s="128">
        <v>2</v>
      </c>
      <c r="AA25" s="128">
        <v>3</v>
      </c>
      <c r="AB25" s="128">
        <v>1</v>
      </c>
      <c r="AC25" s="128">
        <v>0</v>
      </c>
      <c r="AD25" s="128">
        <v>4</v>
      </c>
      <c r="AE25" s="128">
        <v>2</v>
      </c>
      <c r="AF25" s="128">
        <v>3</v>
      </c>
      <c r="AG25" s="128">
        <v>3</v>
      </c>
      <c r="AH25" s="128">
        <v>3</v>
      </c>
      <c r="AI25" s="128">
        <v>5</v>
      </c>
      <c r="AJ25" s="128">
        <v>4</v>
      </c>
      <c r="AK25" s="128">
        <v>1</v>
      </c>
      <c r="AL25" s="133">
        <f t="shared" si="6"/>
        <v>45</v>
      </c>
    </row>
    <row r="26" spans="1:38" ht="14">
      <c r="A26" s="222"/>
      <c r="B26" s="131"/>
      <c r="C26" s="132" t="str">
        <f>Fraquezas!A7</f>
        <v>Planejamento estratégico do programa</v>
      </c>
      <c r="D26" s="128">
        <v>1</v>
      </c>
      <c r="E26" s="128">
        <v>2</v>
      </c>
      <c r="F26" s="128">
        <v>4</v>
      </c>
      <c r="G26" s="128">
        <v>4</v>
      </c>
      <c r="H26" s="128">
        <v>4</v>
      </c>
      <c r="I26" s="128">
        <v>4</v>
      </c>
      <c r="J26" s="128">
        <v>3</v>
      </c>
      <c r="K26" s="128">
        <v>3</v>
      </c>
      <c r="L26" s="128">
        <v>3</v>
      </c>
      <c r="M26" s="128">
        <v>2</v>
      </c>
      <c r="N26" s="128">
        <v>2</v>
      </c>
      <c r="O26" s="128">
        <v>4</v>
      </c>
      <c r="P26" s="128">
        <v>4</v>
      </c>
      <c r="Q26" s="128">
        <v>4</v>
      </c>
      <c r="R26" s="128">
        <v>3</v>
      </c>
      <c r="S26" s="128">
        <v>5</v>
      </c>
      <c r="T26" s="128">
        <v>4</v>
      </c>
      <c r="U26" s="123">
        <f t="shared" si="5"/>
        <v>56</v>
      </c>
      <c r="V26" s="128">
        <v>3</v>
      </c>
      <c r="W26" s="128">
        <v>4</v>
      </c>
      <c r="X26" s="128">
        <v>3</v>
      </c>
      <c r="Y26" s="128">
        <v>2</v>
      </c>
      <c r="Z26" s="128">
        <v>2</v>
      </c>
      <c r="AA26" s="128">
        <v>3</v>
      </c>
      <c r="AB26" s="128">
        <v>1</v>
      </c>
      <c r="AC26" s="128">
        <v>0</v>
      </c>
      <c r="AD26" s="128">
        <v>1</v>
      </c>
      <c r="AE26" s="128">
        <v>3</v>
      </c>
      <c r="AF26" s="128">
        <v>3</v>
      </c>
      <c r="AG26" s="128">
        <v>3</v>
      </c>
      <c r="AH26" s="128">
        <v>3</v>
      </c>
      <c r="AI26" s="128">
        <v>4</v>
      </c>
      <c r="AJ26" s="128">
        <v>5</v>
      </c>
      <c r="AK26" s="128">
        <v>3</v>
      </c>
      <c r="AL26" s="133">
        <f t="shared" si="6"/>
        <v>43</v>
      </c>
    </row>
    <row r="27" spans="1:38" ht="14">
      <c r="A27" s="222"/>
      <c r="B27" s="131"/>
      <c r="C27" s="132" t="str">
        <f>Fraquezas!A8</f>
        <v>Autoavaliação do programa</v>
      </c>
      <c r="D27" s="128">
        <v>0</v>
      </c>
      <c r="E27" s="128">
        <v>0</v>
      </c>
      <c r="F27" s="128">
        <v>4</v>
      </c>
      <c r="G27" s="128">
        <v>2</v>
      </c>
      <c r="H27" s="128">
        <v>2</v>
      </c>
      <c r="I27" s="128">
        <v>3</v>
      </c>
      <c r="J27" s="128">
        <v>3</v>
      </c>
      <c r="K27" s="128">
        <v>3</v>
      </c>
      <c r="L27" s="128">
        <v>2</v>
      </c>
      <c r="M27" s="128">
        <v>2</v>
      </c>
      <c r="N27" s="128">
        <v>2</v>
      </c>
      <c r="O27" s="128">
        <v>2</v>
      </c>
      <c r="P27" s="128">
        <v>2</v>
      </c>
      <c r="Q27" s="128">
        <v>2</v>
      </c>
      <c r="R27" s="128">
        <v>2</v>
      </c>
      <c r="S27" s="128">
        <v>1</v>
      </c>
      <c r="T27" s="128">
        <v>5</v>
      </c>
      <c r="U27" s="123">
        <f t="shared" si="5"/>
        <v>37</v>
      </c>
      <c r="V27" s="128">
        <v>3</v>
      </c>
      <c r="W27" s="128">
        <v>5</v>
      </c>
      <c r="X27" s="128">
        <v>3</v>
      </c>
      <c r="Y27" s="128">
        <v>1</v>
      </c>
      <c r="Z27" s="128">
        <v>1</v>
      </c>
      <c r="AA27" s="128">
        <v>3</v>
      </c>
      <c r="AB27" s="128">
        <v>1</v>
      </c>
      <c r="AC27" s="128">
        <v>0</v>
      </c>
      <c r="AD27" s="128">
        <v>2</v>
      </c>
      <c r="AE27" s="128">
        <v>1</v>
      </c>
      <c r="AF27" s="128">
        <v>3</v>
      </c>
      <c r="AG27" s="128">
        <v>1</v>
      </c>
      <c r="AH27" s="128">
        <v>1</v>
      </c>
      <c r="AI27" s="128">
        <v>3</v>
      </c>
      <c r="AJ27" s="128">
        <v>1</v>
      </c>
      <c r="AK27" s="128">
        <v>4</v>
      </c>
      <c r="AL27" s="133">
        <f t="shared" si="6"/>
        <v>33</v>
      </c>
    </row>
    <row r="28" spans="1:38" ht="14">
      <c r="A28" s="222"/>
      <c r="B28" s="131"/>
      <c r="C28" s="132" t="str">
        <f>Fraquezas!A9</f>
        <v>Acompanhamento de egressos</v>
      </c>
      <c r="D28" s="128">
        <v>0</v>
      </c>
      <c r="E28" s="128">
        <v>0</v>
      </c>
      <c r="F28" s="128">
        <v>4</v>
      </c>
      <c r="G28" s="128">
        <v>1</v>
      </c>
      <c r="H28" s="128">
        <v>1</v>
      </c>
      <c r="I28" s="128">
        <v>3</v>
      </c>
      <c r="J28" s="128">
        <v>1</v>
      </c>
      <c r="K28" s="128">
        <v>3</v>
      </c>
      <c r="L28" s="128">
        <v>1</v>
      </c>
      <c r="M28" s="128">
        <v>1</v>
      </c>
      <c r="N28" s="128">
        <v>1</v>
      </c>
      <c r="O28" s="128">
        <v>2</v>
      </c>
      <c r="P28" s="128">
        <v>2</v>
      </c>
      <c r="Q28" s="128">
        <v>2</v>
      </c>
      <c r="R28" s="128">
        <v>2</v>
      </c>
      <c r="S28" s="128">
        <v>1</v>
      </c>
      <c r="T28" s="128">
        <v>5</v>
      </c>
      <c r="U28" s="123">
        <f t="shared" si="5"/>
        <v>30</v>
      </c>
      <c r="V28" s="128">
        <v>0</v>
      </c>
      <c r="W28" s="128">
        <v>4</v>
      </c>
      <c r="X28" s="128">
        <v>0</v>
      </c>
      <c r="Y28" s="128">
        <v>0</v>
      </c>
      <c r="Z28" s="128">
        <v>0</v>
      </c>
      <c r="AA28" s="128">
        <v>0</v>
      </c>
      <c r="AB28" s="128">
        <v>1</v>
      </c>
      <c r="AC28" s="128">
        <v>0</v>
      </c>
      <c r="AD28" s="128">
        <v>3</v>
      </c>
      <c r="AE28" s="128">
        <v>1</v>
      </c>
      <c r="AF28" s="128">
        <v>0</v>
      </c>
      <c r="AG28" s="128">
        <v>1</v>
      </c>
      <c r="AH28" s="128">
        <v>1</v>
      </c>
      <c r="AI28" s="128">
        <v>0</v>
      </c>
      <c r="AJ28" s="128">
        <v>1</v>
      </c>
      <c r="AK28" s="128">
        <v>0</v>
      </c>
      <c r="AL28" s="133">
        <f t="shared" si="6"/>
        <v>12</v>
      </c>
    </row>
    <row r="29" spans="1:38" ht="14">
      <c r="A29" s="222"/>
      <c r="B29" s="131"/>
      <c r="C29" s="132" t="str">
        <f>Fraquezas!A10</f>
        <v>Inserção (local, regional e nacional) e visibilidade do programa</v>
      </c>
      <c r="D29" s="128">
        <v>0</v>
      </c>
      <c r="E29" s="128">
        <v>0</v>
      </c>
      <c r="F29" s="128">
        <v>2</v>
      </c>
      <c r="G29" s="128">
        <v>4</v>
      </c>
      <c r="H29" s="128">
        <v>4</v>
      </c>
      <c r="I29" s="128">
        <v>3</v>
      </c>
      <c r="J29" s="128">
        <v>4</v>
      </c>
      <c r="K29" s="128">
        <v>3</v>
      </c>
      <c r="L29" s="128">
        <v>2</v>
      </c>
      <c r="M29" s="128">
        <v>3</v>
      </c>
      <c r="N29" s="128">
        <v>3</v>
      </c>
      <c r="O29" s="128">
        <v>4</v>
      </c>
      <c r="P29" s="128">
        <v>4</v>
      </c>
      <c r="Q29" s="128">
        <v>4</v>
      </c>
      <c r="R29" s="128">
        <v>4</v>
      </c>
      <c r="S29" s="128">
        <v>3</v>
      </c>
      <c r="T29" s="128">
        <v>5</v>
      </c>
      <c r="U29" s="123">
        <f t="shared" si="5"/>
        <v>52</v>
      </c>
      <c r="V29" s="128">
        <v>4</v>
      </c>
      <c r="W29" s="128">
        <v>3</v>
      </c>
      <c r="X29" s="128">
        <v>3</v>
      </c>
      <c r="Y29" s="128">
        <v>3</v>
      </c>
      <c r="Z29" s="128">
        <v>3</v>
      </c>
      <c r="AA29" s="128">
        <v>4</v>
      </c>
      <c r="AB29" s="128">
        <v>3</v>
      </c>
      <c r="AC29" s="128">
        <v>0</v>
      </c>
      <c r="AD29" s="128">
        <v>3</v>
      </c>
      <c r="AE29" s="128">
        <v>3</v>
      </c>
      <c r="AF29" s="128">
        <v>4</v>
      </c>
      <c r="AG29" s="128">
        <v>1</v>
      </c>
      <c r="AH29" s="128">
        <v>1</v>
      </c>
      <c r="AI29" s="128">
        <v>3</v>
      </c>
      <c r="AJ29" s="128">
        <v>3</v>
      </c>
      <c r="AK29" s="128">
        <v>0</v>
      </c>
      <c r="AL29" s="133">
        <f t="shared" si="6"/>
        <v>41</v>
      </c>
    </row>
    <row r="30" spans="1:38" ht="28">
      <c r="A30" s="222"/>
      <c r="B30" s="131"/>
      <c r="C30" s="132" t="str">
        <f>Fraquezas!A11</f>
        <v>Envolvimento do corpo docente em relação às atividades do programa</v>
      </c>
      <c r="D30" s="128">
        <v>3</v>
      </c>
      <c r="E30" s="128">
        <v>3</v>
      </c>
      <c r="F30" s="128">
        <v>3</v>
      </c>
      <c r="G30" s="128">
        <v>3</v>
      </c>
      <c r="H30" s="128">
        <v>3</v>
      </c>
      <c r="I30" s="128">
        <v>5</v>
      </c>
      <c r="J30" s="128">
        <v>3</v>
      </c>
      <c r="K30" s="128">
        <v>4</v>
      </c>
      <c r="L30" s="128">
        <v>2</v>
      </c>
      <c r="M30" s="128">
        <v>4</v>
      </c>
      <c r="N30" s="128">
        <v>4</v>
      </c>
      <c r="O30" s="128">
        <v>4</v>
      </c>
      <c r="P30" s="128">
        <v>4</v>
      </c>
      <c r="Q30" s="128">
        <v>4</v>
      </c>
      <c r="R30" s="128">
        <v>5</v>
      </c>
      <c r="S30" s="128">
        <v>4</v>
      </c>
      <c r="T30" s="128">
        <v>4</v>
      </c>
      <c r="U30" s="123">
        <f t="shared" si="5"/>
        <v>62</v>
      </c>
      <c r="V30" s="128">
        <v>2</v>
      </c>
      <c r="W30" s="128">
        <v>1</v>
      </c>
      <c r="X30" s="128">
        <v>4</v>
      </c>
      <c r="Y30" s="128">
        <v>3</v>
      </c>
      <c r="Z30" s="128">
        <v>3</v>
      </c>
      <c r="AA30" s="128">
        <v>2</v>
      </c>
      <c r="AB30" s="128">
        <v>3</v>
      </c>
      <c r="AC30" s="128">
        <v>0</v>
      </c>
      <c r="AD30" s="128">
        <v>3</v>
      </c>
      <c r="AE30" s="128">
        <v>2</v>
      </c>
      <c r="AF30" s="128">
        <v>3</v>
      </c>
      <c r="AG30" s="128">
        <v>5</v>
      </c>
      <c r="AH30" s="128">
        <v>5</v>
      </c>
      <c r="AI30" s="128">
        <v>2</v>
      </c>
      <c r="AJ30" s="128">
        <v>4</v>
      </c>
      <c r="AK30" s="128">
        <v>0</v>
      </c>
      <c r="AL30" s="133">
        <f t="shared" si="6"/>
        <v>42</v>
      </c>
    </row>
    <row r="31" spans="1:38" ht="14">
      <c r="A31" s="222"/>
      <c r="B31" s="131"/>
      <c r="C31" s="132" t="str">
        <f>Fraquezas!A12</f>
        <v>Ausência de secretaria dedicada para getão do Programa</v>
      </c>
      <c r="D31" s="128">
        <v>2</v>
      </c>
      <c r="E31" s="128">
        <v>2</v>
      </c>
      <c r="F31" s="128">
        <v>4</v>
      </c>
      <c r="G31" s="128">
        <v>2</v>
      </c>
      <c r="H31" s="128">
        <v>2</v>
      </c>
      <c r="I31" s="128">
        <v>3</v>
      </c>
      <c r="J31" s="128">
        <v>4</v>
      </c>
      <c r="K31" s="128">
        <v>5</v>
      </c>
      <c r="L31" s="128">
        <v>4</v>
      </c>
      <c r="M31" s="128">
        <v>3</v>
      </c>
      <c r="N31" s="128">
        <v>4</v>
      </c>
      <c r="O31" s="128">
        <v>3</v>
      </c>
      <c r="P31" s="128">
        <v>3</v>
      </c>
      <c r="Q31" s="128">
        <v>3</v>
      </c>
      <c r="R31" s="128">
        <v>5</v>
      </c>
      <c r="S31" s="128">
        <v>3</v>
      </c>
      <c r="T31" s="128">
        <v>4</v>
      </c>
      <c r="U31" s="123">
        <f t="shared" si="5"/>
        <v>56</v>
      </c>
      <c r="V31" s="128">
        <v>3</v>
      </c>
      <c r="W31" s="128">
        <v>4</v>
      </c>
      <c r="X31" s="128">
        <v>3</v>
      </c>
      <c r="Y31" s="128">
        <v>3</v>
      </c>
      <c r="Z31" s="128">
        <v>3</v>
      </c>
      <c r="AA31" s="128">
        <v>3</v>
      </c>
      <c r="AB31" s="128">
        <v>4</v>
      </c>
      <c r="AC31" s="128">
        <v>0</v>
      </c>
      <c r="AD31" s="128">
        <v>2</v>
      </c>
      <c r="AE31" s="128">
        <v>2</v>
      </c>
      <c r="AF31" s="128">
        <v>1</v>
      </c>
      <c r="AG31" s="128">
        <v>4</v>
      </c>
      <c r="AH31" s="128">
        <v>4</v>
      </c>
      <c r="AI31" s="128">
        <v>0</v>
      </c>
      <c r="AJ31" s="128">
        <v>3</v>
      </c>
      <c r="AK31" s="128">
        <v>0</v>
      </c>
      <c r="AL31" s="133">
        <f t="shared" si="6"/>
        <v>39</v>
      </c>
    </row>
    <row r="32" spans="1:38" ht="14">
      <c r="A32" s="222"/>
      <c r="B32" s="131"/>
      <c r="C32" s="132" t="str">
        <f>Fraquezas!A13</f>
        <v>Ausência de acesso a Plataforma SciVal</v>
      </c>
      <c r="D32" s="128">
        <v>0</v>
      </c>
      <c r="E32" s="128">
        <v>0</v>
      </c>
      <c r="F32" s="128">
        <v>0</v>
      </c>
      <c r="G32" s="128">
        <v>3</v>
      </c>
      <c r="H32" s="128">
        <v>3</v>
      </c>
      <c r="I32" s="128">
        <v>3</v>
      </c>
      <c r="J32" s="128">
        <v>2</v>
      </c>
      <c r="K32" s="128">
        <v>3</v>
      </c>
      <c r="L32" s="128">
        <v>4</v>
      </c>
      <c r="M32" s="128">
        <v>3</v>
      </c>
      <c r="N32" s="128">
        <v>3</v>
      </c>
      <c r="O32" s="128">
        <v>4</v>
      </c>
      <c r="P32" s="128">
        <v>4</v>
      </c>
      <c r="Q32" s="128">
        <v>4</v>
      </c>
      <c r="R32" s="128">
        <v>3</v>
      </c>
      <c r="S32" s="128">
        <v>2</v>
      </c>
      <c r="T32" s="128">
        <v>4</v>
      </c>
      <c r="U32" s="123">
        <f t="shared" si="5"/>
        <v>45</v>
      </c>
      <c r="V32" s="128">
        <v>0</v>
      </c>
      <c r="W32" s="128">
        <v>0</v>
      </c>
      <c r="X32" s="128">
        <v>0</v>
      </c>
      <c r="Y32" s="128">
        <v>2</v>
      </c>
      <c r="Z32" s="128">
        <v>2</v>
      </c>
      <c r="AA32" s="128">
        <v>2</v>
      </c>
      <c r="AB32" s="128">
        <v>4</v>
      </c>
      <c r="AC32" s="128">
        <v>0</v>
      </c>
      <c r="AD32" s="128">
        <v>1</v>
      </c>
      <c r="AE32" s="128">
        <v>0</v>
      </c>
      <c r="AF32" s="128">
        <v>2</v>
      </c>
      <c r="AG32" s="128">
        <v>0</v>
      </c>
      <c r="AH32" s="128">
        <v>0</v>
      </c>
      <c r="AI32" s="128">
        <v>0</v>
      </c>
      <c r="AJ32" s="128">
        <v>0</v>
      </c>
      <c r="AK32" s="128">
        <v>5</v>
      </c>
      <c r="AL32" s="133">
        <f t="shared" si="6"/>
        <v>18</v>
      </c>
    </row>
    <row r="33" spans="1:38" ht="14">
      <c r="A33" s="222"/>
      <c r="B33" s="131"/>
      <c r="C33" s="132">
        <f>Fraquezas!A14</f>
        <v>0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3">
        <f t="shared" si="5"/>
        <v>0</v>
      </c>
      <c r="V33" s="128"/>
      <c r="W33" s="128"/>
      <c r="X33" s="128"/>
      <c r="Y33" s="128"/>
      <c r="Z33" s="128"/>
      <c r="AA33" s="128"/>
      <c r="AB33" s="128"/>
      <c r="AC33" s="128"/>
      <c r="AD33" s="128"/>
      <c r="AE33" s="124" t="s">
        <v>354</v>
      </c>
      <c r="AF33" s="128"/>
      <c r="AG33" s="128"/>
      <c r="AH33" s="128"/>
      <c r="AI33" s="128"/>
      <c r="AJ33" s="128"/>
      <c r="AK33" s="128"/>
      <c r="AL33" s="133">
        <f t="shared" si="6"/>
        <v>0</v>
      </c>
    </row>
    <row r="34" spans="1:38" ht="13">
      <c r="A34" s="222"/>
      <c r="B34" s="131"/>
      <c r="C34" s="132">
        <f>Fraquezas!A15</f>
        <v>0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3">
        <f t="shared" si="5"/>
        <v>0</v>
      </c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33">
        <f t="shared" si="6"/>
        <v>0</v>
      </c>
    </row>
    <row r="35" spans="1:38" ht="13">
      <c r="A35" s="222"/>
      <c r="B35" s="131"/>
      <c r="C35" s="132">
        <f>Fraquezas!A16</f>
        <v>0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3">
        <f t="shared" si="5"/>
        <v>0</v>
      </c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33">
        <f t="shared" si="6"/>
        <v>0</v>
      </c>
    </row>
    <row r="36" spans="1:38" ht="13">
      <c r="A36" s="223" t="s">
        <v>281</v>
      </c>
      <c r="B36" s="217"/>
      <c r="C36" s="217"/>
      <c r="D36" s="123">
        <f t="shared" ref="D36:J36" si="7">SUM(D21:D35)</f>
        <v>12</v>
      </c>
      <c r="E36" s="123">
        <f t="shared" si="7"/>
        <v>12</v>
      </c>
      <c r="F36" s="123">
        <f t="shared" si="7"/>
        <v>32</v>
      </c>
      <c r="G36" s="123">
        <f t="shared" si="7"/>
        <v>35</v>
      </c>
      <c r="H36" s="123">
        <f t="shared" si="7"/>
        <v>35</v>
      </c>
      <c r="I36" s="123">
        <f t="shared" si="7"/>
        <v>37</v>
      </c>
      <c r="J36" s="123">
        <f t="shared" si="7"/>
        <v>34</v>
      </c>
      <c r="K36" s="123">
        <v>5</v>
      </c>
      <c r="L36" s="123">
        <f t="shared" ref="L36:R36" si="8">SUM(L21:L35)</f>
        <v>33</v>
      </c>
      <c r="M36" s="123">
        <f t="shared" si="8"/>
        <v>31</v>
      </c>
      <c r="N36" s="123">
        <f t="shared" si="8"/>
        <v>32</v>
      </c>
      <c r="O36" s="123">
        <f t="shared" si="8"/>
        <v>37</v>
      </c>
      <c r="P36" s="123">
        <f t="shared" si="8"/>
        <v>37</v>
      </c>
      <c r="Q36" s="123">
        <f t="shared" si="8"/>
        <v>37</v>
      </c>
      <c r="R36" s="123">
        <f t="shared" si="8"/>
        <v>42</v>
      </c>
      <c r="S36" s="123"/>
      <c r="T36" s="123">
        <f t="shared" ref="T36:AI36" si="9">SUM(T21:T35)</f>
        <v>50</v>
      </c>
      <c r="U36" s="123">
        <f t="shared" si="9"/>
        <v>574</v>
      </c>
      <c r="V36" s="123">
        <f t="shared" si="9"/>
        <v>31</v>
      </c>
      <c r="W36" s="123">
        <f t="shared" si="9"/>
        <v>35</v>
      </c>
      <c r="X36" s="123">
        <f t="shared" si="9"/>
        <v>36</v>
      </c>
      <c r="Y36" s="123">
        <f t="shared" si="9"/>
        <v>24</v>
      </c>
      <c r="Z36" s="123">
        <f t="shared" si="9"/>
        <v>24</v>
      </c>
      <c r="AA36" s="123">
        <f t="shared" si="9"/>
        <v>33</v>
      </c>
      <c r="AB36" s="123">
        <f t="shared" si="9"/>
        <v>26</v>
      </c>
      <c r="AC36" s="123">
        <f t="shared" si="9"/>
        <v>0</v>
      </c>
      <c r="AD36" s="123">
        <f t="shared" si="9"/>
        <v>32</v>
      </c>
      <c r="AE36" s="123">
        <f t="shared" si="9"/>
        <v>29</v>
      </c>
      <c r="AF36" s="123">
        <f t="shared" si="9"/>
        <v>30</v>
      </c>
      <c r="AG36" s="123">
        <f t="shared" si="9"/>
        <v>25</v>
      </c>
      <c r="AH36" s="123">
        <f t="shared" si="9"/>
        <v>25</v>
      </c>
      <c r="AI36" s="123">
        <f t="shared" si="9"/>
        <v>26</v>
      </c>
      <c r="AJ36" s="123"/>
      <c r="AK36" s="123">
        <f t="shared" ref="AK36:AL36" si="10">SUM(AK21:AK35)</f>
        <v>21</v>
      </c>
      <c r="AL36" s="123">
        <f t="shared" si="10"/>
        <v>429</v>
      </c>
    </row>
  </sheetData>
  <sheetProtection algorithmName="SHA-512" hashValue="KoE2C/Lza4k0hUkEaBj7kFjPmsuM1VRHPGvAHsQ7xqTUQk2WvxnPZ1aZLC5omRdXKHYKenbuc8t9HB0ZhBTQSw==" saltValue="RJRUFlSCudX1sGY71DFkPw==" spinCount="100000" sheet="1" objects="1" scenarios="1" selectLockedCells="1" selectUnlockedCells="1"/>
  <mergeCells count="10">
    <mergeCell ref="A21:A35"/>
    <mergeCell ref="A36:C36"/>
    <mergeCell ref="A1:C2"/>
    <mergeCell ref="D1:T1"/>
    <mergeCell ref="V1:AK1"/>
    <mergeCell ref="AL1:AL3"/>
    <mergeCell ref="A4:A19"/>
    <mergeCell ref="A20:C20"/>
    <mergeCell ref="U1:U3"/>
    <mergeCell ref="A3:C3"/>
  </mergeCells>
  <conditionalFormatting sqref="D2:T2 D4:T19">
    <cfRule type="cellIs" dxfId="19" priority="1" operator="equal">
      <formula>3</formula>
    </cfRule>
    <cfRule type="cellIs" dxfId="18" priority="2" operator="equal">
      <formula>4</formula>
    </cfRule>
    <cfRule type="cellIs" dxfId="17" priority="3" operator="equal">
      <formula>5</formula>
    </cfRule>
  </conditionalFormatting>
  <conditionalFormatting sqref="V2:AD2 V4:AK19 D21:T35">
    <cfRule type="cellIs" dxfId="16" priority="4" operator="equal">
      <formula>3</formula>
    </cfRule>
    <cfRule type="cellIs" dxfId="15" priority="5" operator="equal">
      <formula>4</formula>
    </cfRule>
    <cfRule type="cellIs" dxfId="14" priority="6" operator="equal">
      <formula>5</formula>
    </cfRule>
  </conditionalFormatting>
  <conditionalFormatting sqref="V21:AK35">
    <cfRule type="cellIs" dxfId="13" priority="7" operator="equal">
      <formula>3</formula>
    </cfRule>
    <cfRule type="cellIs" dxfId="12" priority="8" operator="equal">
      <formula>4</formula>
    </cfRule>
    <cfRule type="cellIs" dxfId="11" priority="9" operator="equal">
      <formula>5</formula>
    </cfRule>
  </conditionalFormatting>
  <printOptions horizontalCentered="1" gridLines="1"/>
  <pageMargins left="0" right="0" top="0" bottom="0" header="0" footer="0"/>
  <pageSetup paperSize="9" scale="45" pageOrder="overThenDown" orientation="landscape" cellComments="atEnd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SWOT_PPGMA</vt:lpstr>
      <vt:lpstr>Cenário</vt:lpstr>
      <vt:lpstr>Alinhamento PRPG</vt:lpstr>
      <vt:lpstr>Alinhamento UA</vt:lpstr>
      <vt:lpstr>Oportunidades</vt:lpstr>
      <vt:lpstr>Ameaças</vt:lpstr>
      <vt:lpstr>Forças</vt:lpstr>
      <vt:lpstr>Fraquezas</vt:lpstr>
      <vt:lpstr>Matriz</vt:lpstr>
      <vt:lpstr>Matriz Densidade</vt:lpstr>
      <vt:lpstr>Posicionamento Estratégico</vt:lpstr>
      <vt:lpstr>Dimensões e grupos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2025-02-14T15:03:12Z</cp:lastPrinted>
  <dcterms:created xsi:type="dcterms:W3CDTF">2025-02-14T15:00:33Z</dcterms:created>
  <dcterms:modified xsi:type="dcterms:W3CDTF">2025-02-14T18:31:51Z</dcterms:modified>
  <cp:category/>
</cp:coreProperties>
</file>