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4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20730" windowHeight="11040" activeTab="6"/>
  </bookViews>
  <sheets>
    <sheet name="Oportunidades" sheetId="4" r:id="rId1"/>
    <sheet name="Ameaças" sheetId="5" r:id="rId2"/>
    <sheet name="Forças" sheetId="6" r:id="rId3"/>
    <sheet name="Fraquezas" sheetId="7" r:id="rId4"/>
    <sheet name="Matriz" sheetId="8" r:id="rId5"/>
    <sheet name="Matriz Densidade" sheetId="9" r:id="rId6"/>
    <sheet name="Posicionamento Estratégico" sheetId="10" r:id="rId7"/>
  </sheets>
  <definedNames>
    <definedName name="_xlnm._FilterDatabase" localSheetId="1" hidden="1">Ameaças!$A$1:$E$17</definedName>
    <definedName name="_xlnm._FilterDatabase" localSheetId="2" hidden="1">Forças!$A$1:$E$18</definedName>
    <definedName name="_xlnm._FilterDatabase" localSheetId="3" hidden="1">Fraquezas!$A$1:$E$14</definedName>
    <definedName name="_xlnm._FilterDatabase" localSheetId="0" hidden="1">Oportunidades!$A$1:$E$18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25" i="8"/>
  <c r="AK24"/>
  <c r="AK23"/>
  <c r="AK22"/>
  <c r="AK21"/>
  <c r="AK20"/>
  <c r="AB25" i="9" l="1"/>
  <c r="AM23"/>
  <c r="AM24"/>
  <c r="AM25"/>
  <c r="AM26"/>
  <c r="AM27"/>
  <c r="AM36"/>
  <c r="AM37"/>
  <c r="Y43" i="8"/>
  <c r="Y44" i="9" s="1"/>
  <c r="Z43" i="8"/>
  <c r="Z44" i="9" s="1"/>
  <c r="AA43" i="8"/>
  <c r="AA44" i="9" s="1"/>
  <c r="AB43" i="8"/>
  <c r="AB44" i="9" s="1"/>
  <c r="AC43" i="8"/>
  <c r="AC44" i="9" s="1"/>
  <c r="AD43" i="8"/>
  <c r="AD44" i="9" s="1"/>
  <c r="AE43" i="8"/>
  <c r="AE44" i="9" s="1"/>
  <c r="AF43" i="8"/>
  <c r="AF44" i="9" s="1"/>
  <c r="AG43" i="8"/>
  <c r="AG44" i="9" s="1"/>
  <c r="AH43" i="8"/>
  <c r="AH44" i="9" s="1"/>
  <c r="AI43" i="8"/>
  <c r="AI44" i="9" s="1"/>
  <c r="AJ43" i="8"/>
  <c r="AJ44" i="9" s="1"/>
  <c r="AK41" i="8"/>
  <c r="AM43" i="9" s="1"/>
  <c r="AK40" i="8"/>
  <c r="AM42" i="9" s="1"/>
  <c r="AK39" i="8"/>
  <c r="AM41" i="9" s="1"/>
  <c r="AK38" i="8"/>
  <c r="AM40" i="9" s="1"/>
  <c r="AK37" i="8"/>
  <c r="AM39" i="9" s="1"/>
  <c r="AK36" i="8"/>
  <c r="AM38" i="9" s="1"/>
  <c r="AK35" i="8"/>
  <c r="AK34"/>
  <c r="AK33"/>
  <c r="AM35" i="9" s="1"/>
  <c r="AK32" i="8"/>
  <c r="AM34" i="9" s="1"/>
  <c r="AK31" i="8"/>
  <c r="AM33" i="9" s="1"/>
  <c r="AK30" i="8"/>
  <c r="AM32" i="9" s="1"/>
  <c r="AK29" i="8"/>
  <c r="AM31" i="9" s="1"/>
  <c r="AK28" i="8"/>
  <c r="AM30" i="9" s="1"/>
  <c r="AK27" i="8"/>
  <c r="AM29" i="9" s="1"/>
  <c r="AK26" i="8"/>
  <c r="AM28" i="9" s="1"/>
  <c r="W37"/>
  <c r="W38"/>
  <c r="W39"/>
  <c r="W40"/>
  <c r="O44"/>
  <c r="S44"/>
  <c r="H25"/>
  <c r="W41" i="8"/>
  <c r="W43" i="9" s="1"/>
  <c r="W40" i="8"/>
  <c r="W42" i="9" s="1"/>
  <c r="W39" i="8"/>
  <c r="W41" i="9" s="1"/>
  <c r="W38" i="8"/>
  <c r="W37"/>
  <c r="W36"/>
  <c r="W35"/>
  <c r="W34"/>
  <c r="W36" i="9" s="1"/>
  <c r="W33" i="8"/>
  <c r="W35" i="9" s="1"/>
  <c r="W32" i="8"/>
  <c r="W34" i="9" s="1"/>
  <c r="W31" i="8"/>
  <c r="W33" i="9" s="1"/>
  <c r="W30" i="8"/>
  <c r="W32" i="9" s="1"/>
  <c r="W29" i="8"/>
  <c r="W31" i="9" s="1"/>
  <c r="W28" i="8"/>
  <c r="W30" i="9" s="1"/>
  <c r="W27" i="8"/>
  <c r="W26"/>
  <c r="W28" i="9" s="1"/>
  <c r="W25" i="8"/>
  <c r="W27" i="9" s="1"/>
  <c r="W24" i="8"/>
  <c r="W26" i="9" s="1"/>
  <c r="W22" i="8"/>
  <c r="W24" i="9" s="1"/>
  <c r="W21" i="8"/>
  <c r="W23" i="9" s="1"/>
  <c r="W20" i="8"/>
  <c r="W22" i="9" s="1"/>
  <c r="W23" i="8"/>
  <c r="W25" i="9" s="1"/>
  <c r="AM5"/>
  <c r="AM6"/>
  <c r="AM7"/>
  <c r="AM8"/>
  <c r="AM4"/>
  <c r="Z20"/>
  <c r="AH20"/>
  <c r="AI20"/>
  <c r="X20"/>
  <c r="AB7"/>
  <c r="AK5" i="8"/>
  <c r="AK6"/>
  <c r="AK7"/>
  <c r="AK8"/>
  <c r="AK9"/>
  <c r="AM9" i="9" s="1"/>
  <c r="AK10" i="8"/>
  <c r="AM10" i="9" s="1"/>
  <c r="AK11" i="8"/>
  <c r="AM11" i="9" s="1"/>
  <c r="AK12" i="8"/>
  <c r="AM12" i="9" s="1"/>
  <c r="AK13" i="8"/>
  <c r="AM13" i="9" s="1"/>
  <c r="AK14" i="8"/>
  <c r="AM14" i="9" s="1"/>
  <c r="AK15" i="8"/>
  <c r="AM15" i="9" s="1"/>
  <c r="AK16" i="8"/>
  <c r="AM16" i="9" s="1"/>
  <c r="AK17" i="8"/>
  <c r="AM17" i="9" s="1"/>
  <c r="AK18" i="8"/>
  <c r="AM18" i="9" s="1"/>
  <c r="AK4" i="8"/>
  <c r="H7" i="9"/>
  <c r="U20"/>
  <c r="S20"/>
  <c r="W13"/>
  <c r="W14"/>
  <c r="W15"/>
  <c r="W16"/>
  <c r="S3"/>
  <c r="C41" i="8"/>
  <c r="C43" i="9" s="1"/>
  <c r="C40" i="8"/>
  <c r="C42" i="9" s="1"/>
  <c r="C39" i="8"/>
  <c r="C41" i="9" s="1"/>
  <c r="C38" i="8"/>
  <c r="C40" i="9" s="1"/>
  <c r="C37" i="8"/>
  <c r="C39" i="9" s="1"/>
  <c r="C36" i="8"/>
  <c r="C38" i="9" s="1"/>
  <c r="C35" i="8"/>
  <c r="C37" i="9" s="1"/>
  <c r="C34" i="8"/>
  <c r="C36" i="9" s="1"/>
  <c r="C33" i="8"/>
  <c r="C35" i="9" s="1"/>
  <c r="C32" i="8"/>
  <c r="C34" i="9" s="1"/>
  <c r="C31" i="8"/>
  <c r="C33" i="9" s="1"/>
  <c r="C30" i="8"/>
  <c r="C32" i="9" s="1"/>
  <c r="C29" i="8"/>
  <c r="C31" i="9" s="1"/>
  <c r="B17" i="8"/>
  <c r="B17" i="9" s="1"/>
  <c r="B16" i="8"/>
  <c r="B16" i="9" s="1"/>
  <c r="B15" i="8"/>
  <c r="B15" i="9" s="1"/>
  <c r="C18" i="8"/>
  <c r="C18" i="9" s="1"/>
  <c r="C17" i="8"/>
  <c r="C17" i="9" s="1"/>
  <c r="C16" i="8"/>
  <c r="C16" i="9" s="1"/>
  <c r="C15" i="8"/>
  <c r="C15" i="9" s="1"/>
  <c r="C14" i="8"/>
  <c r="C14" i="9" s="1"/>
  <c r="C13" i="8"/>
  <c r="C13" i="9" s="1"/>
  <c r="C12" i="8"/>
  <c r="C12" i="9" s="1"/>
  <c r="C11" i="8"/>
  <c r="C11" i="9" s="1"/>
  <c r="C10" i="8"/>
  <c r="C10" i="9" s="1"/>
  <c r="C9" i="8"/>
  <c r="C9" i="9" s="1"/>
  <c r="C8" i="8"/>
  <c r="C8" i="9" s="1"/>
  <c r="AJ3" i="8"/>
  <c r="AJ3" i="9" s="1"/>
  <c r="AI3" i="8"/>
  <c r="AI3" i="9" s="1"/>
  <c r="AH3" i="8"/>
  <c r="AH3" i="9" s="1"/>
  <c r="AG3" i="8"/>
  <c r="AG3" i="9" s="1"/>
  <c r="AF3" i="8"/>
  <c r="AF3" i="9" s="1"/>
  <c r="AE3" i="8"/>
  <c r="AE3" i="9" s="1"/>
  <c r="AD3" i="8"/>
  <c r="AD3" i="9" s="1"/>
  <c r="AC3" i="8"/>
  <c r="AC3" i="9" s="1"/>
  <c r="AB3" i="8"/>
  <c r="AB3" i="9" s="1"/>
  <c r="W5" i="8"/>
  <c r="W5" i="9" s="1"/>
  <c r="W6" i="8"/>
  <c r="W6" i="9" s="1"/>
  <c r="W7" i="8"/>
  <c r="W7" i="9" s="1"/>
  <c r="W8" i="8"/>
  <c r="W8" i="9" s="1"/>
  <c r="W9" i="8"/>
  <c r="W9" i="9" s="1"/>
  <c r="W10" i="8"/>
  <c r="W10" i="9" s="1"/>
  <c r="W11" i="8"/>
  <c r="W11" i="9" s="1"/>
  <c r="W12" i="8"/>
  <c r="W12" i="9" s="1"/>
  <c r="W13" i="8"/>
  <c r="W14"/>
  <c r="W15"/>
  <c r="W16"/>
  <c r="W17"/>
  <c r="W17" i="9" s="1"/>
  <c r="W18" i="8"/>
  <c r="W18" i="9" s="1"/>
  <c r="W4" i="8"/>
  <c r="W4" i="9" s="1"/>
  <c r="V3" i="8"/>
  <c r="V3" i="9" s="1"/>
  <c r="U3" i="8"/>
  <c r="U3" i="9" s="1"/>
  <c r="T3" i="8"/>
  <c r="T3" i="9" s="1"/>
  <c r="S2" i="8"/>
  <c r="S2" i="9" s="1"/>
  <c r="S3" i="8"/>
  <c r="R3"/>
  <c r="R3" i="9" s="1"/>
  <c r="Q3" i="8"/>
  <c r="Q3" i="9" s="1"/>
  <c r="P3" i="8"/>
  <c r="P3" i="9" s="1"/>
  <c r="O3" i="8"/>
  <c r="O3" i="9" s="1"/>
  <c r="E15" i="4"/>
  <c r="P2" i="8" s="1"/>
  <c r="P2" i="9" s="1"/>
  <c r="E14" i="5"/>
  <c r="AJ2" i="8" s="1"/>
  <c r="AJ2" i="9" s="1"/>
  <c r="E13" i="5"/>
  <c r="AI2" i="8" s="1"/>
  <c r="AI2" i="9" s="1"/>
  <c r="E12" i="5"/>
  <c r="AH2" i="8" s="1"/>
  <c r="AH2" i="9" s="1"/>
  <c r="B41" i="8"/>
  <c r="B43" i="9" s="1"/>
  <c r="E6" i="5"/>
  <c r="AB2" i="8" s="1"/>
  <c r="AB2" i="9" s="1"/>
  <c r="E12" i="4"/>
  <c r="M2" i="8" s="1"/>
  <c r="M2" i="9" s="1"/>
  <c r="E13" i="4"/>
  <c r="N2" i="8" s="1"/>
  <c r="N2" i="9" s="1"/>
  <c r="E14" i="4"/>
  <c r="O2" i="8" s="1"/>
  <c r="O2" i="9" s="1"/>
  <c r="E16" i="4"/>
  <c r="Q2" i="8" s="1"/>
  <c r="Q2" i="9" s="1"/>
  <c r="E17" i="4"/>
  <c r="R2" i="8" s="1"/>
  <c r="R2" i="9" s="1"/>
  <c r="E18" i="4"/>
  <c r="E19"/>
  <c r="T2" i="8" s="1"/>
  <c r="T2" i="9" s="1"/>
  <c r="E20" i="4"/>
  <c r="U2" i="8" s="1"/>
  <c r="U2" i="9" s="1"/>
  <c r="E21" i="4"/>
  <c r="V2" i="8" s="1"/>
  <c r="V2" i="9" s="1"/>
  <c r="E3" i="4"/>
  <c r="E2" i="8" s="1"/>
  <c r="E2" i="9" s="1"/>
  <c r="E4" i="4"/>
  <c r="F2" i="8" s="1"/>
  <c r="F2" i="9" s="1"/>
  <c r="E5" i="4"/>
  <c r="E6"/>
  <c r="G2" i="8" s="1"/>
  <c r="G2" i="9" s="1"/>
  <c r="E7" i="4"/>
  <c r="E8"/>
  <c r="I2" i="8" s="1"/>
  <c r="I2" i="9" s="1"/>
  <c r="E9" i="4"/>
  <c r="E10"/>
  <c r="K2" i="8" s="1"/>
  <c r="K2" i="9" s="1"/>
  <c r="E11" i="4"/>
  <c r="L2" i="8" s="1"/>
  <c r="L2" i="9" s="1"/>
  <c r="E3" i="7"/>
  <c r="B21" i="8" s="1"/>
  <c r="B23" i="9" s="1"/>
  <c r="E4" i="7"/>
  <c r="B22" i="8" s="1"/>
  <c r="B24" i="9" s="1"/>
  <c r="E5" i="7"/>
  <c r="B23" i="8" s="1"/>
  <c r="B25" i="9" s="1"/>
  <c r="E6" i="7"/>
  <c r="B24" i="8" s="1"/>
  <c r="B26" i="9" s="1"/>
  <c r="E7" i="7"/>
  <c r="B25" i="8" s="1"/>
  <c r="B27" i="9" s="1"/>
  <c r="E8" i="7"/>
  <c r="B26" i="8" s="1"/>
  <c r="B28" i="9" s="1"/>
  <c r="E9" i="7"/>
  <c r="B27" i="8" s="1"/>
  <c r="B29" i="9" s="1"/>
  <c r="B28" i="8"/>
  <c r="B30" i="9" s="1"/>
  <c r="E10" i="7"/>
  <c r="B29" i="8" s="1"/>
  <c r="B31" i="9" s="1"/>
  <c r="E11" i="7"/>
  <c r="B30" i="8" s="1"/>
  <c r="B32" i="9" s="1"/>
  <c r="E12" i="7"/>
  <c r="B31" i="8" s="1"/>
  <c r="B33" i="9" s="1"/>
  <c r="E13" i="7"/>
  <c r="B32" i="8" s="1"/>
  <c r="B34" i="9" s="1"/>
  <c r="B33" i="8"/>
  <c r="B35" i="9" s="1"/>
  <c r="E14" i="7"/>
  <c r="B34" i="8" s="1"/>
  <c r="B36" i="9" s="1"/>
  <c r="E15" i="7"/>
  <c r="B35" i="8" s="1"/>
  <c r="B37" i="9" s="1"/>
  <c r="E16" i="7"/>
  <c r="B36" i="8" s="1"/>
  <c r="B38" i="9" s="1"/>
  <c r="E17" i="7"/>
  <c r="B37" i="8" s="1"/>
  <c r="B39" i="9" s="1"/>
  <c r="E18" i="7"/>
  <c r="B38" i="8" s="1"/>
  <c r="B40" i="9" s="1"/>
  <c r="E19" i="7"/>
  <c r="B39" i="8" s="1"/>
  <c r="B41" i="9" s="1"/>
  <c r="B40" i="8"/>
  <c r="B42" i="9" s="1"/>
  <c r="E3" i="6"/>
  <c r="B5" i="8" s="1"/>
  <c r="B5" i="9" s="1"/>
  <c r="E4" i="6"/>
  <c r="B6" i="8" s="1"/>
  <c r="B6" i="9" s="1"/>
  <c r="E5" i="6"/>
  <c r="B7" i="8" s="1"/>
  <c r="B7" i="9" s="1"/>
  <c r="E6" i="6"/>
  <c r="B8" i="8" s="1"/>
  <c r="E7" i="6"/>
  <c r="B9" i="8" s="1"/>
  <c r="E8" i="6"/>
  <c r="E9"/>
  <c r="E10"/>
  <c r="B12" i="8" s="1"/>
  <c r="E11" i="6"/>
  <c r="B13" i="8" s="1"/>
  <c r="E12" i="6"/>
  <c r="B14" i="8" s="1"/>
  <c r="E13" i="6"/>
  <c r="E14"/>
  <c r="E15"/>
  <c r="E16"/>
  <c r="B18" i="8" s="1"/>
  <c r="B18" i="9" s="1"/>
  <c r="AA3" i="8"/>
  <c r="AA3" i="9" s="1"/>
  <c r="Z3" i="8"/>
  <c r="Z3" i="9" s="1"/>
  <c r="Y3" i="8"/>
  <c r="Y3" i="9" s="1"/>
  <c r="X3" i="8"/>
  <c r="X3" i="9" s="1"/>
  <c r="D3" i="8"/>
  <c r="D3" i="9" s="1"/>
  <c r="K43" i="8"/>
  <c r="K44" i="9" s="1"/>
  <c r="C21" i="8"/>
  <c r="C23" i="9" s="1"/>
  <c r="C22" i="8"/>
  <c r="C24" i="9" s="1"/>
  <c r="C23" i="8"/>
  <c r="C25" i="9" s="1"/>
  <c r="C24" i="8"/>
  <c r="C26" i="9" s="1"/>
  <c r="C25" i="8"/>
  <c r="C27" i="9" s="1"/>
  <c r="C26" i="8"/>
  <c r="C28" i="9" s="1"/>
  <c r="C27" i="8"/>
  <c r="C29" i="9" s="1"/>
  <c r="C28" i="8"/>
  <c r="C30" i="9" s="1"/>
  <c r="C20" i="8"/>
  <c r="C22" i="9" s="1"/>
  <c r="C7" i="8"/>
  <c r="C7" i="9" s="1"/>
  <c r="C6" i="8"/>
  <c r="C6" i="9" s="1"/>
  <c r="C5" i="8"/>
  <c r="C5" i="9" s="1"/>
  <c r="C4" i="8"/>
  <c r="C4" i="9" s="1"/>
  <c r="L3" i="8"/>
  <c r="L3" i="9" s="1"/>
  <c r="N3" i="8"/>
  <c r="N3" i="9" s="1"/>
  <c r="M3" i="8"/>
  <c r="M3" i="9" s="1"/>
  <c r="K3" i="8"/>
  <c r="K3" i="9" s="1"/>
  <c r="J3" i="8"/>
  <c r="J3" i="9" s="1"/>
  <c r="I3" i="8"/>
  <c r="I3" i="9" s="1"/>
  <c r="H3" i="8"/>
  <c r="H3" i="9" s="1"/>
  <c r="G3" i="8"/>
  <c r="G3" i="9" s="1"/>
  <c r="F3" i="8"/>
  <c r="F3" i="9" s="1"/>
  <c r="E3" i="8"/>
  <c r="E3" i="9" s="1"/>
  <c r="X43" i="8"/>
  <c r="X44" i="9" s="1"/>
  <c r="V43" i="8"/>
  <c r="V44" i="9" s="1"/>
  <c r="U43" i="8"/>
  <c r="U44" i="9" s="1"/>
  <c r="S43" i="8"/>
  <c r="R43"/>
  <c r="R44" i="9" s="1"/>
  <c r="Q43" i="8"/>
  <c r="Q44" i="9" s="1"/>
  <c r="P43" i="8"/>
  <c r="P44" i="9" s="1"/>
  <c r="O43" i="8"/>
  <c r="N43"/>
  <c r="N44" i="9" s="1"/>
  <c r="M43" i="8"/>
  <c r="M44" i="9" s="1"/>
  <c r="L43" i="8"/>
  <c r="L44" i="9" s="1"/>
  <c r="J43" i="8"/>
  <c r="J44" i="9" s="1"/>
  <c r="I43" i="8"/>
  <c r="I44" i="9" s="1"/>
  <c r="H43" i="8"/>
  <c r="H44" i="9" s="1"/>
  <c r="G43" i="8"/>
  <c r="G44" i="9" s="1"/>
  <c r="F43" i="8"/>
  <c r="F44" i="9" s="1"/>
  <c r="E43" i="8"/>
  <c r="E44" i="9" s="1"/>
  <c r="D43" i="8"/>
  <c r="D44" i="9" s="1"/>
  <c r="AI19" i="8"/>
  <c r="AH19"/>
  <c r="AG19"/>
  <c r="AG20" i="9" s="1"/>
  <c r="AF19" i="8"/>
  <c r="AF20" i="9" s="1"/>
  <c r="AE19" i="8"/>
  <c r="AE20" i="9" s="1"/>
  <c r="AD19" i="8"/>
  <c r="AD20" i="9" s="1"/>
  <c r="AC19" i="8"/>
  <c r="AC20" i="9" s="1"/>
  <c r="AB19" i="8"/>
  <c r="AB20" i="9" s="1"/>
  <c r="AA19" i="8"/>
  <c r="AA20" i="9" s="1"/>
  <c r="Z19" i="8"/>
  <c r="Y19"/>
  <c r="Y20" i="9" s="1"/>
  <c r="X19" i="8"/>
  <c r="V19"/>
  <c r="V20" i="9" s="1"/>
  <c r="U19" i="8"/>
  <c r="S19"/>
  <c r="R19"/>
  <c r="R20" i="9" s="1"/>
  <c r="Q19" i="8"/>
  <c r="Q20" i="9" s="1"/>
  <c r="P19" i="8"/>
  <c r="P20" i="9" s="1"/>
  <c r="O19" i="8"/>
  <c r="O20" i="9" s="1"/>
  <c r="N19" i="8"/>
  <c r="N20" i="9" s="1"/>
  <c r="M19" i="8"/>
  <c r="M20" i="9" s="1"/>
  <c r="L19" i="8"/>
  <c r="L20" i="9" s="1"/>
  <c r="K19" i="8"/>
  <c r="K20" i="9" s="1"/>
  <c r="J19" i="8"/>
  <c r="J20" i="9" s="1"/>
  <c r="I19" i="8"/>
  <c r="I20" i="9" s="1"/>
  <c r="H19" i="8"/>
  <c r="H20" i="9" s="1"/>
  <c r="G19" i="8"/>
  <c r="G20" i="9" s="1"/>
  <c r="F19" i="8"/>
  <c r="F20" i="9" s="1"/>
  <c r="E19" i="8"/>
  <c r="E20" i="9" s="1"/>
  <c r="D19" i="8"/>
  <c r="D20" i="9" s="1"/>
  <c r="E2" i="7"/>
  <c r="B20" i="8" s="1"/>
  <c r="B22" i="9" s="1"/>
  <c r="E2" i="6"/>
  <c r="B4" i="8" s="1"/>
  <c r="B4" i="9" s="1"/>
  <c r="E11" i="5"/>
  <c r="AG2" i="8" s="1"/>
  <c r="AG2" i="9" s="1"/>
  <c r="E10" i="5"/>
  <c r="AF2" i="8" s="1"/>
  <c r="AF2" i="9" s="1"/>
  <c r="E9" i="5"/>
  <c r="AE2" i="8" s="1"/>
  <c r="AE2" i="9" s="1"/>
  <c r="E8" i="5"/>
  <c r="E7"/>
  <c r="E5"/>
  <c r="E4"/>
  <c r="E3"/>
  <c r="Y2" i="8" s="1"/>
  <c r="Y2" i="9" s="1"/>
  <c r="E2" i="5"/>
  <c r="X2" i="8" s="1"/>
  <c r="X2" i="9" s="1"/>
  <c r="J2" i="8"/>
  <c r="J2" i="9" s="1"/>
  <c r="H2" i="8"/>
  <c r="H2" i="9" s="1"/>
  <c r="E2" i="4"/>
  <c r="D2" i="8" s="1"/>
  <c r="D2" i="9" s="1"/>
  <c r="AN39" l="1"/>
  <c r="AN36"/>
  <c r="W43" i="8"/>
  <c r="AN40" i="9"/>
  <c r="AN41"/>
  <c r="AN43"/>
  <c r="Z45"/>
  <c r="P45"/>
  <c r="AN42"/>
  <c r="Y45"/>
  <c r="D45"/>
  <c r="Q45"/>
  <c r="E45"/>
  <c r="R45"/>
  <c r="AI45"/>
  <c r="F45"/>
  <c r="V45"/>
  <c r="AH45"/>
  <c r="AG45"/>
  <c r="AN35"/>
  <c r="AF45"/>
  <c r="I45"/>
  <c r="X45"/>
  <c r="K45"/>
  <c r="O45"/>
  <c r="AE45"/>
  <c r="J45"/>
  <c r="N45"/>
  <c r="AD45"/>
  <c r="L45"/>
  <c r="M45"/>
  <c r="AC45"/>
  <c r="S45"/>
  <c r="H45"/>
  <c r="G45"/>
  <c r="U45"/>
  <c r="AB45"/>
  <c r="AA45"/>
  <c r="AK19" i="8"/>
  <c r="AJ45" i="9"/>
  <c r="B9"/>
  <c r="W29"/>
  <c r="W44" s="1"/>
  <c r="AN38"/>
  <c r="AN37"/>
  <c r="B10" i="8"/>
  <c r="B10" i="9" s="1"/>
  <c r="B11" i="8"/>
  <c r="B11" i="9" s="1"/>
  <c r="AM20"/>
  <c r="AN18"/>
  <c r="W20"/>
  <c r="B12"/>
  <c r="B8"/>
  <c r="B14"/>
  <c r="B13"/>
  <c r="AN19"/>
  <c r="AN10"/>
  <c r="Z2" i="8"/>
  <c r="Z2" i="9" s="1"/>
  <c r="AO41" s="1"/>
  <c r="AD2" i="8"/>
  <c r="AD2" i="9" s="1"/>
  <c r="AC2" i="8"/>
  <c r="AC2" i="9" s="1"/>
  <c r="AA2" i="8"/>
  <c r="AA2" i="9" s="1"/>
  <c r="AN13"/>
  <c r="AN17"/>
  <c r="W19" i="8"/>
  <c r="AN8" i="9"/>
  <c r="AN5"/>
  <c r="AN15"/>
  <c r="AN33"/>
  <c r="AN30"/>
  <c r="AN29"/>
  <c r="T43" i="8"/>
  <c r="T44" i="9" s="1"/>
  <c r="T45" s="1"/>
  <c r="AN7"/>
  <c r="T19" i="8"/>
  <c r="AN12" i="9"/>
  <c r="AN24"/>
  <c r="AN26"/>
  <c r="AN34"/>
  <c r="AN25"/>
  <c r="AN16"/>
  <c r="AN23"/>
  <c r="AN27"/>
  <c r="AN31"/>
  <c r="AN14"/>
  <c r="AN32"/>
  <c r="AN6"/>
  <c r="AN9"/>
  <c r="AN28"/>
  <c r="AN4"/>
  <c r="AO18" l="1"/>
  <c r="AO36"/>
  <c r="AO6"/>
  <c r="AC21"/>
  <c r="AC46" s="1"/>
  <c r="I21"/>
  <c r="I46" s="1"/>
  <c r="O21"/>
  <c r="Z21"/>
  <c r="Z46" s="1"/>
  <c r="Q21"/>
  <c r="X21"/>
  <c r="X46" s="1"/>
  <c r="AA21"/>
  <c r="AA46" s="1"/>
  <c r="D21"/>
  <c r="D46" s="1"/>
  <c r="AH21"/>
  <c r="AH46" s="1"/>
  <c r="J21"/>
  <c r="J46" s="1"/>
  <c r="AO10"/>
  <c r="AO43"/>
  <c r="AG21"/>
  <c r="AG46" s="1"/>
  <c r="AE21"/>
  <c r="AE46" s="1"/>
  <c r="AO42"/>
  <c r="H8"/>
  <c r="R8" s="1"/>
  <c r="C4" i="10" s="1"/>
  <c r="T20" i="9"/>
  <c r="T21" s="1"/>
  <c r="T46" s="1"/>
  <c r="Q46"/>
  <c r="O46"/>
  <c r="AO15"/>
  <c r="AO38"/>
  <c r="AI21"/>
  <c r="AI46" s="1"/>
  <c r="E21"/>
  <c r="E46" s="1"/>
  <c r="V21"/>
  <c r="V46" s="1"/>
  <c r="S21"/>
  <c r="S46" s="1"/>
  <c r="AO5"/>
  <c r="AO39"/>
  <c r="AO7"/>
  <c r="AO14"/>
  <c r="AO37"/>
  <c r="AO16"/>
  <c r="AO8"/>
  <c r="AO4"/>
  <c r="L21"/>
  <c r="L46" s="1"/>
  <c r="R21"/>
  <c r="R46" s="1"/>
  <c r="G21"/>
  <c r="G46" s="1"/>
  <c r="M21"/>
  <c r="M46" s="1"/>
  <c r="N21"/>
  <c r="N46" s="1"/>
  <c r="AB21"/>
  <c r="AB46" s="1"/>
  <c r="F21"/>
  <c r="F46" s="1"/>
  <c r="AO40"/>
  <c r="K21"/>
  <c r="K46" s="1"/>
  <c r="AO17"/>
  <c r="AD21"/>
  <c r="AD46" s="1"/>
  <c r="AO35"/>
  <c r="Y21"/>
  <c r="Y46" s="1"/>
  <c r="AO9"/>
  <c r="AO12"/>
  <c r="AO13"/>
  <c r="AF21"/>
  <c r="AF46" s="1"/>
  <c r="P21"/>
  <c r="P46" s="1"/>
  <c r="U21"/>
  <c r="U46" s="1"/>
  <c r="H21"/>
  <c r="H46" s="1"/>
  <c r="AM22"/>
  <c r="AK43" i="8"/>
  <c r="H26" i="9"/>
  <c r="R26" s="1"/>
  <c r="C5" i="10" s="1"/>
  <c r="AN11" i="9"/>
  <c r="AO11" s="1"/>
  <c r="AO23"/>
  <c r="AO33"/>
  <c r="AO32"/>
  <c r="AO29"/>
  <c r="AO34"/>
  <c r="AO26"/>
  <c r="AO25"/>
  <c r="AO31"/>
  <c r="AO30"/>
  <c r="AO28"/>
  <c r="AO27"/>
  <c r="AO24"/>
  <c r="AJ19" i="8"/>
  <c r="P9" i="9"/>
  <c r="C8" i="10" l="1"/>
  <c r="AB8" i="9"/>
  <c r="AK8" s="1"/>
  <c r="D4" i="10" s="1"/>
  <c r="AJ20" i="9"/>
  <c r="AJ21" s="1"/>
  <c r="AJ46" s="1"/>
  <c r="AM44"/>
  <c r="AB26" s="1"/>
  <c r="AN22"/>
  <c r="AO22" s="1"/>
  <c r="P27"/>
  <c r="AI9" l="1"/>
  <c r="AK26"/>
  <c r="D5" i="10" s="1"/>
  <c r="AI27" i="9"/>
  <c r="D8" i="10" l="1"/>
  <c r="B8"/>
</calcChain>
</file>

<file path=xl/comments1.xml><?xml version="1.0" encoding="utf-8"?>
<comments xmlns="http://schemas.openxmlformats.org/spreadsheetml/2006/main">
  <authors>
    <author/>
  </authors>
  <commentList>
    <comment ref="D1" authorId="0">
      <text>
        <r>
          <rPr>
            <sz val="10"/>
            <color rgb="FF000000"/>
            <rFont val="Arial"/>
            <family val="2"/>
          </rPr>
          <t>Potencialidade refere-se ao quanto uma determinada entidade está preparada para a materialização de uma  oportunidade, levando em consideração sua agilidade de resposta e adaptabilidade para cenários distintos dos previstos.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D1" authorId="0">
      <text>
        <r>
          <rPr>
            <sz val="10"/>
            <color rgb="FF000000"/>
            <rFont val="Arial"/>
            <family val="2"/>
          </rPr>
          <t>Vulnerabilidade refere-se ao quanto uma determinada entidade está preparada para a materialização de uma ameaça, levando em consideração sua agilidade de resposta e adaptabilidade para cenários distintos dos previstos.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1" authorId="0">
      <text>
        <r>
          <rPr>
            <sz val="10"/>
            <color rgb="FF000000"/>
            <rFont val="Arial"/>
            <family val="2"/>
          </rPr>
          <t xml:space="preserve">POTENCIALIDADE DE AÇÃO OFENSIVA					
quanto as forças podem ajudar a aproveitar as oportunidades do mercado. 					
POTENCIALIDADE DE AÇÃO DEFENSIVA					
quanto o conjunto de forças está preparado para rechaçar as ameaças que se aproximam. 					
					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A1" authorId="0">
      <text>
        <r>
          <rPr>
            <sz val="10"/>
            <color rgb="FF000000"/>
            <rFont val="Arial"/>
            <family val="2"/>
          </rPr>
          <t>DEBILIDADES					
quanto as fraquezas podem causar problemas para o aproveitamento das oportunidades. 		
VULNERABILIDADES					
quanto o conjunto de fraquezas pode amplificar o efeito das ameaças.</t>
        </r>
      </text>
    </comment>
  </commentList>
</comments>
</file>

<file path=xl/sharedStrings.xml><?xml version="1.0" encoding="utf-8"?>
<sst xmlns="http://schemas.openxmlformats.org/spreadsheetml/2006/main" count="177" uniqueCount="141">
  <si>
    <t>Oportunidades</t>
  </si>
  <si>
    <t>Grau de relevância</t>
  </si>
  <si>
    <t>Ameaças</t>
  </si>
  <si>
    <t>Forças</t>
  </si>
  <si>
    <t>Fraquezas</t>
  </si>
  <si>
    <t>Matriz SWOT
Relação de fatores</t>
  </si>
  <si>
    <t>OPORTUNIDADES</t>
  </si>
  <si>
    <t>Total</t>
  </si>
  <si>
    <t>AMEAÇAS</t>
  </si>
  <si>
    <t>0: Relação nula
1: Relação muito baixa
2: Relação baixa
3: Relação razoável
4: Relação alta
5: Relação muito alta</t>
  </si>
  <si>
    <t>FORÇAS</t>
  </si>
  <si>
    <t>FRAQUEZAS</t>
  </si>
  <si>
    <t>Matriz SWOT
Densidade dos quadrantes</t>
  </si>
  <si>
    <t>Grau de atuação da Força</t>
  </si>
  <si>
    <t>Σ Força</t>
  </si>
  <si>
    <t>%T Força</t>
  </si>
  <si>
    <t>POTENCIALIDADE DE AÇÃO OFENSIVA</t>
  </si>
  <si>
    <t>POTENCIALIDADE DE AÇÃO DEFENSIVA</t>
  </si>
  <si>
    <t xml:space="preserve">Indica o potencial da capacidade  defensiva demonstrando o quanto o conjunto de forças está preparado para rechaçar as ameaças que se aproximam. </t>
  </si>
  <si>
    <t>Pontos possíveis:</t>
  </si>
  <si>
    <t>Alcance:</t>
  </si>
  <si>
    <t>Densidade:</t>
  </si>
  <si>
    <t>Grau de atuação da Fraqueza</t>
  </si>
  <si>
    <t>%T Forças</t>
  </si>
  <si>
    <t>Σ Fraqueza</t>
  </si>
  <si>
    <t>%T Fraqueza</t>
  </si>
  <si>
    <t>DEBILIDADES</t>
  </si>
  <si>
    <t>VULNERABILIDADES</t>
  </si>
  <si>
    <t xml:space="preserve">Identifica o nível de debilidade da capacidade ofensiva indicando o quanto as fraquezas podem causar problemas para o aproveitamento das oportunidades. </t>
  </si>
  <si>
    <t xml:space="preserve">Apresenta o nível de vulnerabilidade da organização indicando o quanto o conjunto de fraquezas pode amplificar o efeito das ameaças. </t>
  </si>
  <si>
    <t>Σ Fraquezas</t>
  </si>
  <si>
    <t>%T Fraquezas</t>
  </si>
  <si>
    <t>%T  Forças - %T  Fraquezas</t>
  </si>
  <si>
    <t>Grau de acessibilidade à oportunidade</t>
  </si>
  <si>
    <t>Grau de impacto da ameça</t>
  </si>
  <si>
    <t>Densidade dos Quadrantes</t>
  </si>
  <si>
    <t>SWOT</t>
  </si>
  <si>
    <t>Posicionamento Estratégico Global</t>
  </si>
  <si>
    <t>Capacidade Ofensiva</t>
  </si>
  <si>
    <t>Capacidade Defensiva</t>
  </si>
  <si>
    <t>Intervalo do posicionamento</t>
  </si>
  <si>
    <t>Condição dominante do posicionamento</t>
  </si>
  <si>
    <r>
      <rPr>
        <sz val="12"/>
        <rFont val="Arial"/>
        <family val="2"/>
      </rPr>
      <t xml:space="preserve">Indicação de estratégia </t>
    </r>
    <r>
      <rPr>
        <sz val="12"/>
        <color rgb="FFFF0000"/>
        <rFont val="Arial"/>
        <family val="2"/>
      </rPr>
      <t>*</t>
    </r>
  </si>
  <si>
    <t xml:space="preserve"> 101% a 200%</t>
  </si>
  <si>
    <t>Muito favorável</t>
  </si>
  <si>
    <t>Altamente agressiva</t>
  </si>
  <si>
    <t>31% a 100%</t>
  </si>
  <si>
    <t>Favorável</t>
  </si>
  <si>
    <t>Predominante agressiva</t>
  </si>
  <si>
    <t>-30% a 30%</t>
  </si>
  <si>
    <t>Equilíbrio</t>
  </si>
  <si>
    <t>Essencialmente seletiva</t>
  </si>
  <si>
    <t>POSICIONAMENTO ESTRATÉGICO GLOBAL</t>
  </si>
  <si>
    <t xml:space="preserve"> -100% a -31%</t>
  </si>
  <si>
    <t>Desfavorável</t>
  </si>
  <si>
    <t>Predominante defensiva</t>
  </si>
  <si>
    <t>-200% a -101%</t>
  </si>
  <si>
    <t>Muito desfavorável</t>
  </si>
  <si>
    <t>Sobrevivência</t>
  </si>
  <si>
    <t xml:space="preserve">*A adoção da indicação de estratégica precisa ser avaliada com muito cuidado, pois, se considerarmos o conceito de racionalidade limitada, muitas ameaças e fraquezas podem não ter sido identificadas.
Apesar disso, o indicador pode auxiliar na formulação das estratégias.
</t>
  </si>
  <si>
    <t>-31% a -100%</t>
  </si>
  <si>
    <t>101% a 200%</t>
  </si>
  <si>
    <r>
      <rPr>
        <b/>
        <sz val="12"/>
        <color rgb="FFFFFFFF"/>
        <rFont val="Arial"/>
        <family val="2"/>
      </rPr>
      <t>Probabilidade de ocorrência</t>
    </r>
    <r>
      <rPr>
        <sz val="12"/>
        <color rgb="FFFFFFFF"/>
        <rFont val="Arial"/>
        <family val="2"/>
      </rPr>
      <t xml:space="preserve">
1-Rara - 5-Muito provavelmente</t>
    </r>
  </si>
  <si>
    <r>
      <rPr>
        <b/>
        <sz val="12"/>
        <color rgb="FFFFFFFF"/>
        <rFont val="Arial"/>
        <family val="2"/>
      </rPr>
      <t>Potencialidade</t>
    </r>
    <r>
      <rPr>
        <sz val="12"/>
        <color rgb="FFFFFFFF"/>
        <rFont val="Arial"/>
        <family val="2"/>
      </rPr>
      <t xml:space="preserve">
1: Muito baixa - 5: Muito alta</t>
    </r>
  </si>
  <si>
    <r>
      <rPr>
        <b/>
        <sz val="12"/>
        <color rgb="FFFFFFFF"/>
        <rFont val="Arial"/>
        <family val="2"/>
      </rPr>
      <t>Impacto (efeito) Positivo</t>
    </r>
    <r>
      <rPr>
        <sz val="12"/>
        <color rgb="FFFFFFFF"/>
        <rFont val="Arial"/>
        <family val="2"/>
      </rPr>
      <t xml:space="preserve">
1: Incidental - 5: Extremo</t>
    </r>
  </si>
  <si>
    <r>
      <rPr>
        <b/>
        <sz val="12"/>
        <color theme="0"/>
        <rFont val="Arial"/>
        <family val="2"/>
      </rPr>
      <t>Probabilidade de ocorrência</t>
    </r>
    <r>
      <rPr>
        <sz val="12"/>
        <color theme="0"/>
        <rFont val="Arial"/>
        <family val="2"/>
      </rPr>
      <t xml:space="preserve">
1-Raramente - 5-Muito provávelmente</t>
    </r>
  </si>
  <si>
    <r>
      <rPr>
        <b/>
        <sz val="12"/>
        <color theme="0"/>
        <rFont val="Arial"/>
        <family val="2"/>
      </rPr>
      <t xml:space="preserve">Impacto (efeito) Negativo
</t>
    </r>
    <r>
      <rPr>
        <sz val="12"/>
        <color theme="0"/>
        <rFont val="Arial"/>
        <family val="2"/>
      </rPr>
      <t>1: Incidental - 5: Extremo</t>
    </r>
  </si>
  <si>
    <r>
      <rPr>
        <b/>
        <sz val="12"/>
        <color theme="0"/>
        <rFont val="Arial"/>
        <family val="2"/>
      </rPr>
      <t>Vulnerabilidade</t>
    </r>
    <r>
      <rPr>
        <sz val="12"/>
        <color theme="0"/>
        <rFont val="Arial"/>
        <family val="2"/>
      </rPr>
      <t xml:space="preserve">
1: Muito baixa - 5: Muito alta</t>
    </r>
  </si>
  <si>
    <r>
      <rPr>
        <b/>
        <sz val="12"/>
        <color rgb="FFFFFFFF"/>
        <rFont val="Arial"/>
        <family val="2"/>
      </rPr>
      <t xml:space="preserve">Diferenciação sobre os concorrentes
</t>
    </r>
    <r>
      <rPr>
        <sz val="12"/>
        <color rgb="FFFFFFFF"/>
        <rFont val="Arial"/>
        <family val="2"/>
      </rPr>
      <t>1: Muito pequena  - 5: Muito grande</t>
    </r>
  </si>
  <si>
    <r>
      <rPr>
        <b/>
        <sz val="12"/>
        <color rgb="FFFFFFFF"/>
        <rFont val="Arial"/>
        <family val="2"/>
      </rPr>
      <t xml:space="preserve">Facilidade de imitação
</t>
    </r>
    <r>
      <rPr>
        <sz val="12"/>
        <color rgb="FFFFFFFF"/>
        <rFont val="Arial"/>
        <family val="2"/>
      </rPr>
      <t>1: Muito fácil - 5: Muito difícil</t>
    </r>
  </si>
  <si>
    <t xml:space="preserve">Grau de relevância </t>
  </si>
  <si>
    <r>
      <t xml:space="preserve">Facilidade de melhoria        </t>
    </r>
    <r>
      <rPr>
        <sz val="12"/>
        <color rgb="FFFFFFFF"/>
        <rFont val="Arial"/>
        <family val="2"/>
      </rPr>
      <t>1: Muito fácil - 5: Muito difícil</t>
    </r>
  </si>
  <si>
    <r>
      <t xml:space="preserve">Impacto (efeito) Negativo </t>
    </r>
    <r>
      <rPr>
        <sz val="12"/>
        <color rgb="FFFFFFFF"/>
        <rFont val="Arial"/>
        <family val="2"/>
      </rPr>
      <t>1: Incidental - 5: Extremo</t>
    </r>
  </si>
  <si>
    <t>Elevação no valor das bolsas de estudo na PG</t>
  </si>
  <si>
    <t>Corpo docente qualificado e experiente</t>
  </si>
  <si>
    <t>Geração de conhecimento de alto nível</t>
  </si>
  <si>
    <t>Produção científica de qualidade</t>
  </si>
  <si>
    <t>Estrutura de laboratórios</t>
  </si>
  <si>
    <t>Localização geográfica estratégica</t>
  </si>
  <si>
    <t>Vocação extensionista</t>
  </si>
  <si>
    <t>Projeto pedagógico do curso</t>
  </si>
  <si>
    <t>Interação com a indústria</t>
  </si>
  <si>
    <t>Alta capacidade na captação de recursos públicos</t>
  </si>
  <si>
    <t>Atuação em equipe</t>
  </si>
  <si>
    <t>Tradição e reconhecimento institucional e do PPGZ</t>
  </si>
  <si>
    <t>Boa inserção internacional</t>
  </si>
  <si>
    <t>Alta capacidade na captação de recursos com iniciativa privada</t>
  </si>
  <si>
    <t xml:space="preserve">Formação diversificada e boa relação orientador orientando </t>
  </si>
  <si>
    <t>Estrutura de campo ou setores</t>
  </si>
  <si>
    <t>Falta de técnicos de campo</t>
  </si>
  <si>
    <t>Falta de equilíbrio ou distribuição nas publicações entre áreas</t>
  </si>
  <si>
    <t>Ineficiência em transformar dissertações e teses em artigos (algumas áreas)</t>
  </si>
  <si>
    <t>Quantidade de docentes insatisfatória em algumas áreas importantes para a Zootecnia</t>
  </si>
  <si>
    <t>Recursos financeiros limitados, principalmente para bolsas</t>
  </si>
  <si>
    <t>Desbalanceamento no número de displinas para atender todas areas de concentracao/linhas de pesquisa cadastradas.</t>
  </si>
  <si>
    <t>Sobrecarga em atividades administrativas</t>
  </si>
  <si>
    <t>Enfraquecimento de áreas tradicionais</t>
  </si>
  <si>
    <t>Dificuldade de fazer manutenção de equipamentos</t>
  </si>
  <si>
    <t>Baixo comprometimento de alguns docentes com o PPGZ</t>
  </si>
  <si>
    <t>Burocracia na relação com iniciativa privada</t>
  </si>
  <si>
    <t>Algumas disciplinas desatualizadas e com baixa qualidade</t>
  </si>
  <si>
    <t>Baixa procura por estudantes internacionais</t>
  </si>
  <si>
    <t>Crescimento do agronegócio</t>
  </si>
  <si>
    <t>Agronegócio ser área prioritária para o CNPq</t>
  </si>
  <si>
    <t>Prestação de serviços técnicos especializados</t>
  </si>
  <si>
    <t>Importância do agronegócio e produção de alimentos para o mundo</t>
  </si>
  <si>
    <t>Associar as pesquisas às demandas da sociedade</t>
  </si>
  <si>
    <t>Muita demanda de pesquisa pela indústria</t>
  </si>
  <si>
    <t>Aumento no número de editais para fomento</t>
  </si>
  <si>
    <t>Aproximação com SBZ e RBZ</t>
  </si>
  <si>
    <t>Oportunidade de aumentar a visibilidade do Programa via marketing digital</t>
  </si>
  <si>
    <t>Atuar na produção animal sustentável atendendo aos ODS da ONU</t>
  </si>
  <si>
    <t>Trabalhar o desenvolvimento do pensamento para inovação e empreendedorismo nos discentes e docentes</t>
  </si>
  <si>
    <t>Geração de talentos para o mercado</t>
  </si>
  <si>
    <t>Incentivo à execução de pós doc no exterior</t>
  </si>
  <si>
    <t>Parcerias internacionais</t>
  </si>
  <si>
    <t>Possibilidade de gerar lideranças científicas para a área</t>
  </si>
  <si>
    <t>Formação e participação em redes de pesquisa</t>
  </si>
  <si>
    <t>O desestímulo para que jovens docentes façam pesquisa nos últimos anos</t>
  </si>
  <si>
    <t>Redução de procura de discentes para o PPGZ</t>
  </si>
  <si>
    <t>Baixa qualidade dos estudantes</t>
  </si>
  <si>
    <t>Baixa procura pelos estudantes pelo PPGZ</t>
  </si>
  <si>
    <t>Redução no número de bolsas</t>
  </si>
  <si>
    <t>Concorrências com universidades paulistas que têm mais infraestrutura e recursos</t>
  </si>
  <si>
    <t>Ofertas de cursos por outras instituições, principalmente de especialização com enfoque prático</t>
  </si>
  <si>
    <t>Baixo financiamento público para a pesquisa</t>
  </si>
  <si>
    <t>Baixo financiamento público para a UFLA</t>
  </si>
  <si>
    <t>Falta de reconhecimento pela socidade da importância das Universidades de pesquisa</t>
  </si>
  <si>
    <t>Ausência de políticas públicas para fixação de servidores e técnicos, principalmente de laboratórios, quanto aos salários e oportunidades de concursos</t>
  </si>
  <si>
    <t xml:space="preserve">Risco de evasão e redução do corpo docente com o cenário atual </t>
  </si>
  <si>
    <t>Falta de diálogo e interação entre docentes do programa em áreas específicas.</t>
  </si>
  <si>
    <t xml:space="preserve">Indica a existência de potencialidade de ação apontando o quanto as forças podem ajudar a aproveitar as oportunidades do cenário. </t>
  </si>
  <si>
    <t>Possibilidade de parcerias com a iniciativa privada</t>
  </si>
  <si>
    <t>Participação em editais de apoio às pesquisas em agências de fomento</t>
  </si>
  <si>
    <t>Possibilidade de parcerias entre Instituições das diferentes regiões do Brasil</t>
  </si>
  <si>
    <t>Processos de compras morosos pelas fundações de apoio</t>
  </si>
  <si>
    <t>Alta porcentagem de bolsista de produtividade do CNPq</t>
  </si>
  <si>
    <t>Falta de conhecimento de parte do corpo docente dos projetos e linhas de pesquisa de outros colegas</t>
  </si>
  <si>
    <t xml:space="preserve">Baixo equilíbrio quanto ao número de orientadores e discentes nas diferentes áreas de concentração. </t>
  </si>
  <si>
    <t xml:space="preserve">Proporção de vagas/docente no processo seletivo </t>
  </si>
  <si>
    <t>Baixo número de bolsas disponíveis</t>
  </si>
</sst>
</file>

<file path=xl/styles.xml><?xml version="1.0" encoding="utf-8"?>
<styleSheet xmlns="http://schemas.openxmlformats.org/spreadsheetml/2006/main">
  <numFmts count="1">
    <numFmt numFmtId="164" formatCode="0.0%"/>
  </numFmts>
  <fonts count="38">
    <font>
      <sz val="10"/>
      <color rgb="FF000000"/>
      <name val="Arial"/>
    </font>
    <font>
      <sz val="1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rgb="FF202124"/>
      <name val="Roboto"/>
    </font>
    <font>
      <sz val="10"/>
      <color rgb="FF000000"/>
      <name val="Roboto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9"/>
      <color rgb="FF202124"/>
      <name val="Roboto"/>
    </font>
    <font>
      <sz val="12"/>
      <name val="Arial"/>
      <family val="2"/>
    </font>
    <font>
      <sz val="14"/>
      <name val="Arial"/>
      <family val="2"/>
    </font>
    <font>
      <b/>
      <sz val="10"/>
      <color rgb="FF0000FF"/>
      <name val="Arial"/>
      <family val="2"/>
    </font>
    <font>
      <b/>
      <sz val="10"/>
      <color rgb="FF9900FF"/>
      <name val="Arial"/>
      <family val="2"/>
    </font>
    <font>
      <sz val="10"/>
      <color rgb="FFFFFFFF"/>
      <name val="Arial"/>
      <family val="2"/>
    </font>
    <font>
      <sz val="10"/>
      <color rgb="FFFFFFFF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12"/>
      <color rgb="FF0000FF"/>
      <name val="Arial"/>
      <family val="2"/>
    </font>
    <font>
      <sz val="12"/>
      <color rgb="FFFF0000"/>
      <name val="Arial"/>
      <family val="2"/>
    </font>
    <font>
      <sz val="12"/>
      <color rgb="FF9900FF"/>
      <name val="Arial"/>
      <family val="2"/>
    </font>
    <font>
      <b/>
      <sz val="14"/>
      <name val="Arial"/>
      <family val="2"/>
    </font>
    <font>
      <b/>
      <sz val="12"/>
      <color rgb="FFFFFFFF"/>
      <name val="Arial"/>
      <family val="2"/>
    </font>
    <font>
      <sz val="12"/>
      <color rgb="FFFFFFFF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0"/>
      <name val="Arial"/>
      <family val="2"/>
    </font>
    <font>
      <b/>
      <sz val="16"/>
      <color rgb="FFFFFFFF"/>
      <name val="Arial"/>
      <family val="2"/>
    </font>
    <font>
      <sz val="16"/>
      <name val="Arial"/>
      <family val="2"/>
    </font>
    <font>
      <sz val="16"/>
      <color rgb="FF000000"/>
      <name val="Arial"/>
      <family val="2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b/>
      <sz val="16"/>
      <color theme="0"/>
      <name val="Arial"/>
      <family val="2"/>
    </font>
    <font>
      <sz val="16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FF0000"/>
        <bgColor rgb="FFFF0000"/>
      </patternFill>
    </fill>
    <fill>
      <patternFill patternType="solid">
        <fgColor rgb="FFE06666"/>
        <bgColor rgb="FFE06666"/>
      </patternFill>
    </fill>
    <fill>
      <patternFill patternType="solid">
        <fgColor rgb="FFFFFF00"/>
        <bgColor rgb="FFFFFF00"/>
      </patternFill>
    </fill>
    <fill>
      <patternFill patternType="solid">
        <fgColor rgb="FF6D9EEB"/>
        <bgColor rgb="FF6D9EEB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rgb="FF0000FF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8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CCCCCC"/>
      </left>
      <right style="thin">
        <color rgb="FFCCCCCC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D9D9D9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CCCCCC"/>
      </right>
      <top/>
      <bottom style="thin">
        <color rgb="FFD9D9D9"/>
      </bottom>
      <diagonal/>
    </border>
    <border>
      <left style="thin">
        <color rgb="FFCCCCCC"/>
      </left>
      <right style="thin">
        <color rgb="FFCCCCCC"/>
      </right>
      <top/>
      <bottom style="thin">
        <color rgb="FFD9D9D9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CCCCCC"/>
      </right>
      <top style="thin">
        <color rgb="FFD9D9D9"/>
      </top>
      <bottom style="thin">
        <color rgb="FFD9D9D9"/>
      </bottom>
      <diagonal/>
    </border>
    <border>
      <left/>
      <right style="thin">
        <color rgb="FFCCCCCC"/>
      </right>
      <top style="thin">
        <color rgb="FFD9D9D9"/>
      </top>
      <bottom style="thin">
        <color rgb="FFD9D9D9"/>
      </bottom>
      <diagonal/>
    </border>
    <border>
      <left style="thin">
        <color rgb="FFCCCCCC"/>
      </left>
      <right style="thin">
        <color rgb="FFCCCCCC"/>
      </right>
      <top style="thin">
        <color rgb="FFD9D9D9"/>
      </top>
      <bottom style="thin">
        <color rgb="FFD9D9D9"/>
      </bottom>
      <diagonal/>
    </border>
    <border>
      <left style="thin">
        <color rgb="FFCCCCCC"/>
      </left>
      <right/>
      <top style="thin">
        <color rgb="FFD9D9D9"/>
      </top>
      <bottom style="thin">
        <color rgb="FFD9D9D9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CCCCCC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CCCCCC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/>
      <right/>
      <top/>
      <bottom style="thin">
        <color rgb="FFCCCCCC"/>
      </bottom>
      <diagonal/>
    </border>
    <border>
      <left style="thin">
        <color rgb="FFCCCCCC"/>
      </left>
      <right/>
      <top/>
      <bottom style="thin">
        <color rgb="FFD9D9D9"/>
      </bottom>
      <diagonal/>
    </border>
    <border>
      <left style="medium">
        <color rgb="FF000000"/>
      </left>
      <right style="thin">
        <color rgb="FFCCCCCC"/>
      </right>
      <top style="thin">
        <color rgb="FFD9D9D9"/>
      </top>
      <bottom/>
      <diagonal/>
    </border>
    <border>
      <left/>
      <right style="thin">
        <color rgb="FFCCCCCC"/>
      </right>
      <top style="thin">
        <color rgb="FFD9D9D9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rgb="FFCCCCCC"/>
      </right>
      <top style="medium">
        <color indexed="64"/>
      </top>
      <bottom style="medium">
        <color indexed="64"/>
      </bottom>
      <diagonal/>
    </border>
    <border>
      <left/>
      <right style="thin">
        <color rgb="FFCCCCCC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D9D9D9"/>
      </top>
      <bottom/>
      <diagonal/>
    </border>
    <border>
      <left style="thin">
        <color rgb="FFCCCCCC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thin">
        <color rgb="FFCCCCCC"/>
      </left>
      <right style="thin">
        <color rgb="FFCCCCCC"/>
      </right>
      <top style="thin">
        <color rgb="FFD9D9D9"/>
      </top>
      <bottom/>
      <diagonal/>
    </border>
    <border>
      <left style="thin">
        <color rgb="FFCCCCCC"/>
      </left>
      <right/>
      <top style="thin">
        <color rgb="FFD9D9D9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rgb="FFD9D9D9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255">
    <xf numFmtId="0" fontId="0" fillId="0" borderId="0" xfId="0"/>
    <xf numFmtId="0" fontId="4" fillId="0" borderId="0" xfId="0" applyFont="1" applyAlignment="1">
      <alignment wrapText="1"/>
    </xf>
    <xf numFmtId="0" fontId="5" fillId="0" borderId="0" xfId="0" applyFont="1"/>
    <xf numFmtId="0" fontId="1" fillId="0" borderId="0" xfId="0" applyFont="1"/>
    <xf numFmtId="0" fontId="6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1" fillId="0" borderId="7" xfId="0" applyFont="1" applyBorder="1"/>
    <xf numFmtId="0" fontId="1" fillId="0" borderId="11" xfId="0" applyFont="1" applyBorder="1" applyAlignment="1">
      <alignment horizontal="center"/>
    </xf>
    <xf numFmtId="0" fontId="12" fillId="0" borderId="12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" fillId="0" borderId="14" xfId="0" applyFont="1" applyBorder="1"/>
    <xf numFmtId="0" fontId="1" fillId="0" borderId="17" xfId="0" applyFont="1" applyBorder="1"/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/>
    </xf>
    <xf numFmtId="0" fontId="1" fillId="0" borderId="17" xfId="0" applyFont="1" applyBorder="1" applyAlignment="1">
      <alignment wrapText="1"/>
    </xf>
    <xf numFmtId="0" fontId="4" fillId="0" borderId="10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/>
    </xf>
    <xf numFmtId="164" fontId="10" fillId="0" borderId="21" xfId="0" applyNumberFormat="1" applyFont="1" applyBorder="1" applyAlignment="1">
      <alignment horizontal="center" vertical="center"/>
    </xf>
    <xf numFmtId="0" fontId="14" fillId="0" borderId="40" xfId="0" applyFont="1" applyBorder="1" applyAlignment="1">
      <alignment horizontal="left" vertical="top" wrapText="1"/>
    </xf>
    <xf numFmtId="0" fontId="14" fillId="0" borderId="40" xfId="0" applyFont="1" applyBorder="1" applyAlignment="1">
      <alignment horizontal="right" vertical="top" wrapText="1"/>
    </xf>
    <xf numFmtId="0" fontId="14" fillId="0" borderId="40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" fillId="0" borderId="9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20" fillId="0" borderId="41" xfId="0" applyFont="1" applyBorder="1" applyAlignment="1">
      <alignment horizontal="center"/>
    </xf>
    <xf numFmtId="0" fontId="10" fillId="0" borderId="41" xfId="0" applyFont="1" applyBorder="1"/>
    <xf numFmtId="0" fontId="10" fillId="0" borderId="0" xfId="0" applyFont="1" applyAlignment="1">
      <alignment horizontal="center" vertical="center"/>
    </xf>
    <xf numFmtId="164" fontId="10" fillId="0" borderId="44" xfId="0" applyNumberFormat="1" applyFont="1" applyBorder="1" applyAlignment="1">
      <alignment horizontal="center" wrapText="1"/>
    </xf>
    <xf numFmtId="164" fontId="10" fillId="0" borderId="27" xfId="0" applyNumberFormat="1" applyFont="1" applyBorder="1" applyAlignment="1">
      <alignment horizontal="center" wrapText="1"/>
    </xf>
    <xf numFmtId="164" fontId="10" fillId="0" borderId="6" xfId="0" applyNumberFormat="1" applyFont="1" applyBorder="1" applyAlignment="1">
      <alignment horizontal="center" wrapText="1"/>
    </xf>
    <xf numFmtId="0" fontId="1" fillId="0" borderId="14" xfId="0" applyFont="1" applyBorder="1" applyAlignment="1">
      <alignment wrapText="1"/>
    </xf>
    <xf numFmtId="0" fontId="14" fillId="0" borderId="41" xfId="0" applyFont="1" applyBorder="1" applyAlignment="1">
      <alignment horizontal="center"/>
    </xf>
    <xf numFmtId="0" fontId="22" fillId="0" borderId="41" xfId="0" applyFont="1" applyBorder="1" applyAlignment="1">
      <alignment horizontal="center"/>
    </xf>
    <xf numFmtId="0" fontId="23" fillId="0" borderId="41" xfId="0" applyFont="1" applyBorder="1" applyAlignment="1">
      <alignment horizontal="center"/>
    </xf>
    <xf numFmtId="0" fontId="22" fillId="0" borderId="41" xfId="0" applyFont="1" applyBorder="1"/>
    <xf numFmtId="10" fontId="22" fillId="0" borderId="41" xfId="0" applyNumberFormat="1" applyFont="1" applyBorder="1" applyAlignment="1">
      <alignment horizontal="center"/>
    </xf>
    <xf numFmtId="164" fontId="24" fillId="0" borderId="41" xfId="0" applyNumberFormat="1" applyFont="1" applyBorder="1" applyAlignment="1">
      <alignment horizontal="center"/>
    </xf>
    <xf numFmtId="0" fontId="23" fillId="0" borderId="41" xfId="0" applyFont="1" applyBorder="1"/>
    <xf numFmtId="10" fontId="24" fillId="0" borderId="41" xfId="0" applyNumberFormat="1" applyFont="1" applyBorder="1" applyAlignment="1">
      <alignment horizontal="center"/>
    </xf>
    <xf numFmtId="10" fontId="23" fillId="0" borderId="41" xfId="0" applyNumberFormat="1" applyFont="1" applyBorder="1" applyAlignment="1">
      <alignment horizontal="center"/>
    </xf>
    <xf numFmtId="0" fontId="14" fillId="0" borderId="46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/>
    </xf>
    <xf numFmtId="10" fontId="14" fillId="0" borderId="41" xfId="0" applyNumberFormat="1" applyFont="1" applyBorder="1" applyAlignment="1">
      <alignment horizontal="center"/>
    </xf>
    <xf numFmtId="49" fontId="10" fillId="0" borderId="0" xfId="0" applyNumberFormat="1" applyFont="1" applyAlignment="1">
      <alignment horizontal="center" vertical="center"/>
    </xf>
    <xf numFmtId="0" fontId="1" fillId="4" borderId="0" xfId="0" applyFont="1" applyFill="1"/>
    <xf numFmtId="10" fontId="11" fillId="5" borderId="0" xfId="0" applyNumberFormat="1" applyFont="1" applyFill="1" applyAlignment="1">
      <alignment horizontal="right" vertical="center"/>
    </xf>
    <xf numFmtId="0" fontId="10" fillId="6" borderId="0" xfId="0" applyFont="1" applyFill="1" applyAlignment="1">
      <alignment horizontal="left" vertical="center"/>
    </xf>
    <xf numFmtId="0" fontId="26" fillId="8" borderId="0" xfId="0" applyFont="1" applyFill="1" applyAlignment="1">
      <alignment horizontal="center" vertical="center"/>
    </xf>
    <xf numFmtId="0" fontId="27" fillId="9" borderId="0" xfId="0" applyFont="1" applyFill="1" applyAlignment="1">
      <alignment horizontal="center" vertical="center" wrapText="1"/>
    </xf>
    <xf numFmtId="0" fontId="26" fillId="9" borderId="0" xfId="0" applyFont="1" applyFill="1" applyAlignment="1">
      <alignment horizontal="center" vertical="center" wrapText="1"/>
    </xf>
    <xf numFmtId="0" fontId="28" fillId="3" borderId="0" xfId="0" applyFont="1" applyFill="1" applyAlignment="1">
      <alignment horizontal="center" vertical="center"/>
    </xf>
    <xf numFmtId="0" fontId="29" fillId="7" borderId="0" xfId="0" applyFont="1" applyFill="1" applyAlignment="1">
      <alignment horizontal="center" vertical="center" wrapText="1"/>
    </xf>
    <xf numFmtId="0" fontId="26" fillId="7" borderId="0" xfId="0" applyFont="1" applyFill="1" applyAlignment="1">
      <alignment horizontal="center" vertical="center" wrapText="1"/>
    </xf>
    <xf numFmtId="0" fontId="26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 vertical="center" wrapText="1"/>
    </xf>
    <xf numFmtId="0" fontId="33" fillId="0" borderId="0" xfId="0" applyFont="1"/>
    <xf numFmtId="0" fontId="30" fillId="0" borderId="0" xfId="0" applyFont="1" applyAlignment="1">
      <alignment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164" fontId="17" fillId="0" borderId="0" xfId="0" applyNumberFormat="1" applyFont="1" applyAlignment="1">
      <alignment horizontal="center" wrapText="1"/>
    </xf>
    <xf numFmtId="0" fontId="14" fillId="0" borderId="53" xfId="0" applyFont="1" applyBorder="1" applyAlignment="1">
      <alignment horizontal="center" vertical="center" wrapText="1"/>
    </xf>
    <xf numFmtId="0" fontId="14" fillId="0" borderId="53" xfId="0" applyFont="1" applyBorder="1" applyAlignment="1">
      <alignment horizontal="center" vertical="center"/>
    </xf>
    <xf numFmtId="49" fontId="1" fillId="0" borderId="53" xfId="0" applyNumberFormat="1" applyFont="1" applyBorder="1" applyAlignment="1">
      <alignment horizontal="center"/>
    </xf>
    <xf numFmtId="0" fontId="1" fillId="0" borderId="53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50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 textRotation="90" wrapText="1"/>
    </xf>
    <xf numFmtId="0" fontId="1" fillId="0" borderId="55" xfId="0" applyFont="1" applyBorder="1" applyAlignment="1">
      <alignment horizontal="center" vertical="center" textRotation="90" wrapText="1"/>
    </xf>
    <xf numFmtId="0" fontId="1" fillId="0" borderId="56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textRotation="90" wrapText="1"/>
    </xf>
    <xf numFmtId="0" fontId="1" fillId="0" borderId="62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1" fillId="0" borderId="17" xfId="0" applyFont="1" applyBorder="1" applyAlignment="1">
      <alignment vertical="center"/>
    </xf>
    <xf numFmtId="0" fontId="1" fillId="0" borderId="49" xfId="0" applyFont="1" applyBorder="1" applyAlignment="1">
      <alignment vertical="center"/>
    </xf>
    <xf numFmtId="0" fontId="1" fillId="0" borderId="56" xfId="0" applyFont="1" applyBorder="1" applyAlignment="1">
      <alignment vertical="center"/>
    </xf>
    <xf numFmtId="0" fontId="0" fillId="0" borderId="0" xfId="0" applyAlignment="1">
      <alignment vertical="center"/>
    </xf>
    <xf numFmtId="0" fontId="6" fillId="0" borderId="35" xfId="0" applyFont="1" applyBorder="1" applyAlignment="1">
      <alignment horizontal="center" vertical="center" textRotation="90" wrapText="1"/>
    </xf>
    <xf numFmtId="0" fontId="6" fillId="0" borderId="15" xfId="0" applyFont="1" applyBorder="1" applyAlignment="1">
      <alignment horizontal="center" vertical="center" textRotation="90" wrapText="1"/>
    </xf>
    <xf numFmtId="0" fontId="3" fillId="0" borderId="13" xfId="0" applyFont="1" applyBorder="1" applyAlignment="1">
      <alignment horizontal="center" vertical="center" textRotation="90" wrapText="1"/>
    </xf>
    <xf numFmtId="0" fontId="13" fillId="0" borderId="37" xfId="0" applyFont="1" applyBorder="1" applyAlignment="1">
      <alignment horizontal="center" vertical="center" textRotation="90"/>
    </xf>
    <xf numFmtId="0" fontId="10" fillId="0" borderId="67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 wrapText="1"/>
    </xf>
    <xf numFmtId="0" fontId="10" fillId="0" borderId="60" xfId="0" applyFont="1" applyBorder="1" applyAlignment="1">
      <alignment horizontal="center" vertical="center" wrapText="1"/>
    </xf>
    <xf numFmtId="0" fontId="10" fillId="0" borderId="68" xfId="0" applyFont="1" applyBorder="1" applyAlignment="1">
      <alignment horizontal="center" vertical="center" wrapText="1"/>
    </xf>
    <xf numFmtId="0" fontId="10" fillId="0" borderId="69" xfId="0" applyFont="1" applyBorder="1" applyAlignment="1">
      <alignment horizontal="center" vertical="center" wrapText="1"/>
    </xf>
    <xf numFmtId="0" fontId="1" fillId="0" borderId="70" xfId="0" applyFont="1" applyBorder="1" applyAlignment="1">
      <alignment wrapText="1"/>
    </xf>
    <xf numFmtId="0" fontId="1" fillId="0" borderId="71" xfId="0" applyFont="1" applyBorder="1" applyAlignment="1">
      <alignment wrapText="1"/>
    </xf>
    <xf numFmtId="0" fontId="1" fillId="0" borderId="72" xfId="0" applyFont="1" applyBorder="1" applyAlignment="1">
      <alignment wrapText="1"/>
    </xf>
    <xf numFmtId="0" fontId="10" fillId="0" borderId="70" xfId="0" applyFont="1" applyBorder="1" applyAlignment="1">
      <alignment horizontal="center" vertical="center" wrapText="1"/>
    </xf>
    <xf numFmtId="0" fontId="10" fillId="0" borderId="73" xfId="0" applyFont="1" applyBorder="1" applyAlignment="1">
      <alignment horizontal="center" vertical="center" wrapText="1"/>
    </xf>
    <xf numFmtId="0" fontId="10" fillId="0" borderId="74" xfId="0" applyFont="1" applyBorder="1" applyAlignment="1">
      <alignment horizontal="center" vertical="center" wrapText="1"/>
    </xf>
    <xf numFmtId="0" fontId="10" fillId="0" borderId="72" xfId="0" applyFont="1" applyBorder="1" applyAlignment="1">
      <alignment horizontal="center" vertical="center" wrapText="1"/>
    </xf>
    <xf numFmtId="0" fontId="10" fillId="0" borderId="7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0" borderId="70" xfId="0" applyFont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 wrapText="1"/>
    </xf>
    <xf numFmtId="0" fontId="1" fillId="0" borderId="74" xfId="0" applyFont="1" applyBorder="1" applyAlignment="1">
      <alignment horizontal="center" vertical="center" wrapText="1"/>
    </xf>
    <xf numFmtId="0" fontId="1" fillId="0" borderId="71" xfId="0" applyFont="1" applyBorder="1" applyAlignment="1">
      <alignment horizontal="center" vertical="center" wrapText="1"/>
    </xf>
    <xf numFmtId="0" fontId="1" fillId="0" borderId="76" xfId="0" applyFont="1" applyBorder="1" applyAlignment="1">
      <alignment horizontal="center" vertical="center" wrapText="1"/>
    </xf>
    <xf numFmtId="0" fontId="1" fillId="0" borderId="72" xfId="0" applyFont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 wrapText="1"/>
    </xf>
    <xf numFmtId="0" fontId="1" fillId="0" borderId="75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 textRotation="90" wrapText="1"/>
    </xf>
    <xf numFmtId="0" fontId="1" fillId="0" borderId="65" xfId="0" applyFont="1" applyBorder="1" applyAlignment="1">
      <alignment horizontal="center" vertical="center" textRotation="90" wrapText="1"/>
    </xf>
    <xf numFmtId="0" fontId="1" fillId="0" borderId="66" xfId="0" applyFont="1" applyBorder="1" applyAlignment="1">
      <alignment horizontal="center" vertical="center" textRotation="90" wrapText="1"/>
    </xf>
    <xf numFmtId="164" fontId="1" fillId="10" borderId="0" xfId="0" applyNumberFormat="1" applyFont="1" applyFill="1" applyAlignment="1">
      <alignment horizontal="center" vertical="center" wrapText="1"/>
    </xf>
    <xf numFmtId="0" fontId="1" fillId="0" borderId="77" xfId="0" applyFont="1" applyBorder="1" applyAlignment="1">
      <alignment vertical="center" wrapText="1"/>
    </xf>
    <xf numFmtId="0" fontId="1" fillId="0" borderId="77" xfId="0" applyFont="1" applyBorder="1"/>
    <xf numFmtId="0" fontId="4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76" xfId="0" applyFont="1" applyBorder="1" applyAlignment="1">
      <alignment horizontal="center" vertical="top" wrapText="1"/>
    </xf>
    <xf numFmtId="164" fontId="16" fillId="0" borderId="0" xfId="0" applyNumberFormat="1" applyFont="1" applyAlignment="1">
      <alignment horizontal="center" wrapText="1"/>
    </xf>
    <xf numFmtId="0" fontId="15" fillId="0" borderId="71" xfId="0" applyFont="1" applyBorder="1" applyAlignment="1">
      <alignment horizontal="center" vertical="top" wrapText="1"/>
    </xf>
    <xf numFmtId="0" fontId="18" fillId="0" borderId="0" xfId="0" applyFont="1" applyAlignment="1">
      <alignment horizontal="center" vertical="top" wrapText="1"/>
    </xf>
    <xf numFmtId="0" fontId="15" fillId="0" borderId="72" xfId="0" applyFont="1" applyBorder="1" applyAlignment="1">
      <alignment horizontal="center" vertical="top" wrapText="1"/>
    </xf>
    <xf numFmtId="0" fontId="15" fillId="0" borderId="69" xfId="0" applyFont="1" applyBorder="1" applyAlignment="1">
      <alignment horizontal="center" vertical="top" wrapText="1"/>
    </xf>
    <xf numFmtId="0" fontId="15" fillId="0" borderId="75" xfId="0" applyFont="1" applyBorder="1" applyAlignment="1">
      <alignment horizontal="center" vertical="top" wrapText="1"/>
    </xf>
    <xf numFmtId="164" fontId="10" fillId="0" borderId="9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164" fontId="17" fillId="0" borderId="0" xfId="0" applyNumberFormat="1" applyFont="1" applyAlignment="1">
      <alignment horizontal="right"/>
    </xf>
    <xf numFmtId="164" fontId="21" fillId="0" borderId="0" xfId="0" applyNumberFormat="1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1" fillId="0" borderId="6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wrapText="1"/>
    </xf>
    <xf numFmtId="0" fontId="10" fillId="0" borderId="73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1" fillId="10" borderId="10" xfId="0" applyFont="1" applyFill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164" fontId="10" fillId="0" borderId="0" xfId="0" applyNumberFormat="1" applyFont="1" applyAlignment="1">
      <alignment horizontal="center" wrapText="1"/>
    </xf>
    <xf numFmtId="164" fontId="10" fillId="0" borderId="64" xfId="0" applyNumberFormat="1" applyFont="1" applyBorder="1" applyAlignment="1">
      <alignment horizontal="center" wrapText="1"/>
    </xf>
    <xf numFmtId="164" fontId="10" fillId="0" borderId="81" xfId="0" applyNumberFormat="1" applyFont="1" applyBorder="1" applyAlignment="1">
      <alignment horizontal="center" wrapText="1"/>
    </xf>
    <xf numFmtId="164" fontId="10" fillId="0" borderId="82" xfId="0" applyNumberFormat="1" applyFont="1" applyBorder="1" applyAlignment="1">
      <alignment horizontal="center" wrapText="1"/>
    </xf>
    <xf numFmtId="0" fontId="10" fillId="0" borderId="83" xfId="0" applyFont="1" applyBorder="1" applyAlignment="1">
      <alignment wrapText="1"/>
    </xf>
    <xf numFmtId="0" fontId="10" fillId="0" borderId="84" xfId="0" applyFont="1" applyBorder="1" applyAlignment="1">
      <alignment horizontal="center" vertical="center"/>
    </xf>
    <xf numFmtId="164" fontId="10" fillId="0" borderId="85" xfId="0" applyNumberFormat="1" applyFont="1" applyBorder="1" applyAlignment="1">
      <alignment horizontal="center" vertical="center"/>
    </xf>
    <xf numFmtId="0" fontId="1" fillId="11" borderId="0" xfId="0" applyFont="1" applyFill="1" applyAlignment="1">
      <alignment wrapText="1"/>
    </xf>
    <xf numFmtId="0" fontId="10" fillId="0" borderId="47" xfId="0" applyFont="1" applyBorder="1" applyAlignment="1">
      <alignment horizontal="center" vertical="center" wrapText="1"/>
    </xf>
    <xf numFmtId="0" fontId="1" fillId="0" borderId="48" xfId="0" applyFont="1" applyBorder="1"/>
    <xf numFmtId="0" fontId="1" fillId="0" borderId="10" xfId="0" applyFont="1" applyBorder="1"/>
    <xf numFmtId="0" fontId="36" fillId="7" borderId="61" xfId="0" applyFont="1" applyFill="1" applyBorder="1" applyAlignment="1">
      <alignment horizontal="center" vertical="center"/>
    </xf>
    <xf numFmtId="0" fontId="36" fillId="7" borderId="6" xfId="0" applyFont="1" applyFill="1" applyBorder="1" applyAlignment="1">
      <alignment horizontal="center" vertical="center"/>
    </xf>
    <xf numFmtId="0" fontId="36" fillId="7" borderId="7" xfId="0" applyFont="1" applyFill="1" applyBorder="1" applyAlignment="1">
      <alignment horizontal="center" vertical="center"/>
    </xf>
    <xf numFmtId="0" fontId="10" fillId="0" borderId="26" xfId="0" applyFont="1" applyBorder="1"/>
    <xf numFmtId="0" fontId="1" fillId="0" borderId="27" xfId="0" applyFont="1" applyBorder="1"/>
    <xf numFmtId="0" fontId="1" fillId="0" borderId="13" xfId="0" applyFont="1" applyBorder="1"/>
    <xf numFmtId="0" fontId="34" fillId="10" borderId="5" xfId="0" applyFont="1" applyFill="1" applyBorder="1" applyAlignment="1">
      <alignment horizontal="center" vertical="center" wrapText="1"/>
    </xf>
    <xf numFmtId="0" fontId="35" fillId="10" borderId="6" xfId="0" applyFont="1" applyFill="1" applyBorder="1"/>
    <xf numFmtId="0" fontId="35" fillId="10" borderId="7" xfId="0" applyFont="1" applyFill="1" applyBorder="1"/>
    <xf numFmtId="0" fontId="35" fillId="10" borderId="9" xfId="0" applyFont="1" applyFill="1" applyBorder="1"/>
    <xf numFmtId="0" fontId="35" fillId="10" borderId="0" xfId="0" applyFont="1" applyFill="1"/>
    <xf numFmtId="0" fontId="35" fillId="10" borderId="10" xfId="0" applyFont="1" applyFill="1" applyBorder="1"/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31" fillId="9" borderId="5" xfId="0" applyFont="1" applyFill="1" applyBorder="1" applyAlignment="1">
      <alignment horizontal="center" vertical="center" wrapText="1"/>
    </xf>
    <xf numFmtId="0" fontId="31" fillId="9" borderId="6" xfId="0" applyFont="1" applyFill="1" applyBorder="1" applyAlignment="1">
      <alignment horizontal="center" vertical="center" wrapText="1"/>
    </xf>
    <xf numFmtId="0" fontId="36" fillId="9" borderId="16" xfId="0" applyFont="1" applyFill="1" applyBorder="1" applyAlignment="1">
      <alignment horizontal="center" vertical="center" textRotation="90"/>
    </xf>
    <xf numFmtId="0" fontId="37" fillId="9" borderId="16" xfId="0" applyFont="1" applyFill="1" applyBorder="1"/>
    <xf numFmtId="0" fontId="10" fillId="0" borderId="26" xfId="0" applyFont="1" applyBorder="1" applyAlignment="1">
      <alignment horizontal="left" vertical="center"/>
    </xf>
    <xf numFmtId="0" fontId="1" fillId="0" borderId="40" xfId="0" applyFont="1" applyBorder="1"/>
    <xf numFmtId="0" fontId="36" fillId="7" borderId="29" xfId="0" applyFont="1" applyFill="1" applyBorder="1" applyAlignment="1">
      <alignment horizontal="center" vertical="center" textRotation="90"/>
    </xf>
    <xf numFmtId="0" fontId="37" fillId="7" borderId="16" xfId="0" applyFont="1" applyFill="1" applyBorder="1"/>
    <xf numFmtId="0" fontId="37" fillId="7" borderId="30" xfId="0" applyFont="1" applyFill="1" applyBorder="1"/>
    <xf numFmtId="0" fontId="10" fillId="0" borderId="58" xfId="0" applyFont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 wrapText="1"/>
    </xf>
    <xf numFmtId="0" fontId="14" fillId="0" borderId="71" xfId="0" applyFont="1" applyBorder="1" applyAlignment="1">
      <alignment horizontal="left" vertical="center" wrapText="1"/>
    </xf>
    <xf numFmtId="0" fontId="0" fillId="0" borderId="0" xfId="0"/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 wrapText="1"/>
    </xf>
    <xf numFmtId="0" fontId="14" fillId="0" borderId="0" xfId="0" applyFont="1" applyAlignment="1">
      <alignment horizontal="left" vertical="top" wrapText="1"/>
    </xf>
    <xf numFmtId="0" fontId="10" fillId="0" borderId="46" xfId="0" applyFont="1" applyBorder="1" applyAlignment="1">
      <alignment horizontal="center" vertical="center"/>
    </xf>
    <xf numFmtId="0" fontId="1" fillId="0" borderId="32" xfId="0" applyFont="1" applyBorder="1"/>
    <xf numFmtId="0" fontId="11" fillId="0" borderId="70" xfId="0" applyFont="1" applyBorder="1" applyAlignment="1">
      <alignment horizontal="center"/>
    </xf>
    <xf numFmtId="0" fontId="0" fillId="0" borderId="73" xfId="0" applyBorder="1"/>
    <xf numFmtId="0" fontId="0" fillId="0" borderId="74" xfId="0" applyBorder="1"/>
    <xf numFmtId="0" fontId="1" fillId="0" borderId="73" xfId="0" applyFont="1" applyBorder="1"/>
    <xf numFmtId="0" fontId="1" fillId="0" borderId="7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76" xfId="0" applyBorder="1" applyAlignment="1">
      <alignment vertical="center"/>
    </xf>
    <xf numFmtId="0" fontId="1" fillId="0" borderId="7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79" xfId="0" applyFont="1" applyBorder="1" applyAlignment="1">
      <alignment vertical="center"/>
    </xf>
    <xf numFmtId="0" fontId="1" fillId="2" borderId="0" xfId="0" applyFont="1" applyFill="1" applyAlignment="1">
      <alignment vertical="center"/>
    </xf>
    <xf numFmtId="0" fontId="14" fillId="0" borderId="0" xfId="0" applyFont="1" applyAlignment="1">
      <alignment horizontal="center"/>
    </xf>
    <xf numFmtId="0" fontId="11" fillId="0" borderId="6" xfId="0" applyFont="1" applyBorder="1" applyAlignment="1">
      <alignment horizontal="center"/>
    </xf>
    <xf numFmtId="0" fontId="1" fillId="0" borderId="6" xfId="0" applyFont="1" applyBorder="1"/>
    <xf numFmtId="0" fontId="1" fillId="0" borderId="8" xfId="0" applyFont="1" applyBorder="1"/>
    <xf numFmtId="0" fontId="1" fillId="2" borderId="76" xfId="0" applyFont="1" applyFill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" fillId="2" borderId="2" xfId="0" applyFont="1" applyFill="1" applyBorder="1"/>
    <xf numFmtId="0" fontId="1" fillId="0" borderId="4" xfId="0" applyFont="1" applyBorder="1"/>
    <xf numFmtId="0" fontId="1" fillId="0" borderId="3" xfId="0" applyFont="1" applyBorder="1"/>
    <xf numFmtId="0" fontId="14" fillId="0" borderId="80" xfId="0" applyFont="1" applyBorder="1" applyAlignment="1">
      <alignment horizontal="left" vertical="top" wrapText="1"/>
    </xf>
    <xf numFmtId="0" fontId="14" fillId="0" borderId="40" xfId="0" applyFont="1" applyBorder="1" applyAlignment="1">
      <alignment horizontal="left" vertical="top" wrapText="1"/>
    </xf>
    <xf numFmtId="0" fontId="36" fillId="7" borderId="5" xfId="0" applyFont="1" applyFill="1" applyBorder="1" applyAlignment="1">
      <alignment horizontal="center" vertical="center" wrapText="1"/>
    </xf>
    <xf numFmtId="0" fontId="37" fillId="7" borderId="6" xfId="0" applyFont="1" applyFill="1" applyBorder="1"/>
    <xf numFmtId="0" fontId="37" fillId="7" borderId="8" xfId="0" applyFont="1" applyFill="1" applyBorder="1"/>
    <xf numFmtId="0" fontId="10" fillId="0" borderId="18" xfId="0" applyFont="1" applyBorder="1" applyAlignment="1">
      <alignment horizontal="center" vertical="center" wrapText="1"/>
    </xf>
    <xf numFmtId="0" fontId="1" fillId="0" borderId="21" xfId="0" applyFont="1" applyBorder="1"/>
    <xf numFmtId="0" fontId="1" fillId="0" borderId="36" xfId="0" applyFont="1" applyBorder="1"/>
    <xf numFmtId="0" fontId="10" fillId="0" borderId="31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" fillId="0" borderId="38" xfId="0" applyFont="1" applyBorder="1"/>
    <xf numFmtId="0" fontId="10" fillId="0" borderId="18" xfId="0" applyFont="1" applyBorder="1" applyAlignment="1">
      <alignment horizontal="center" vertical="center"/>
    </xf>
    <xf numFmtId="0" fontId="10" fillId="0" borderId="42" xfId="0" applyFont="1" applyBorder="1" applyAlignment="1">
      <alignment horizontal="left" vertical="center"/>
    </xf>
    <xf numFmtId="0" fontId="1" fillId="0" borderId="1" xfId="0" applyFont="1" applyBorder="1"/>
    <xf numFmtId="0" fontId="1" fillId="0" borderId="43" xfId="0" applyFont="1" applyBorder="1"/>
    <xf numFmtId="0" fontId="10" fillId="0" borderId="44" xfId="0" applyFont="1" applyBorder="1"/>
    <xf numFmtId="0" fontId="1" fillId="0" borderId="45" xfId="0" applyFont="1" applyBorder="1"/>
    <xf numFmtId="0" fontId="10" fillId="0" borderId="5" xfId="0" applyFont="1" applyBorder="1" applyAlignment="1">
      <alignment horizontal="center" vertical="center"/>
    </xf>
    <xf numFmtId="0" fontId="1" fillId="0" borderId="7" xfId="0" applyFont="1" applyBorder="1"/>
    <xf numFmtId="0" fontId="1" fillId="0" borderId="12" xfId="0" applyFont="1" applyBorder="1"/>
    <xf numFmtId="0" fontId="1" fillId="0" borderId="14" xfId="0" applyFont="1" applyBorder="1"/>
    <xf numFmtId="0" fontId="32" fillId="9" borderId="6" xfId="0" applyFont="1" applyFill="1" applyBorder="1"/>
    <xf numFmtId="0" fontId="32" fillId="9" borderId="8" xfId="0" applyFont="1" applyFill="1" applyBorder="1"/>
    <xf numFmtId="0" fontId="1" fillId="0" borderId="74" xfId="0" applyFont="1" applyBorder="1"/>
    <xf numFmtId="0" fontId="14" fillId="0" borderId="71" xfId="0" applyFont="1" applyBorder="1" applyAlignment="1">
      <alignment horizontal="left" vertical="top" wrapText="1"/>
    </xf>
    <xf numFmtId="0" fontId="1" fillId="0" borderId="28" xfId="0" applyFont="1" applyBorder="1"/>
    <xf numFmtId="0" fontId="28" fillId="7" borderId="29" xfId="0" applyFont="1" applyFill="1" applyBorder="1" applyAlignment="1">
      <alignment horizontal="center" vertical="center" textRotation="90"/>
    </xf>
    <xf numFmtId="0" fontId="35" fillId="7" borderId="16" xfId="0" applyFont="1" applyFill="1" applyBorder="1"/>
    <xf numFmtId="0" fontId="35" fillId="7" borderId="30" xfId="0" applyFont="1" applyFill="1" applyBorder="1"/>
    <xf numFmtId="0" fontId="11" fillId="0" borderId="0" xfId="0" applyFont="1" applyAlignment="1">
      <alignment horizontal="center"/>
    </xf>
    <xf numFmtId="0" fontId="25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" fillId="0" borderId="0" xfId="0" applyFont="1" applyFill="1" applyAlignment="1">
      <alignment wrapText="1"/>
    </xf>
    <xf numFmtId="0" fontId="0" fillId="0" borderId="0" xfId="0" applyFill="1" applyAlignment="1">
      <alignment horizontal="left" wrapText="1"/>
    </xf>
  </cellXfs>
  <cellStyles count="1">
    <cellStyle name="Normal" xfId="0" builtinId="0"/>
  </cellStyles>
  <dxfs count="69"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F4CCCC"/>
          <bgColor rgb="FFF4CCCC"/>
        </patternFill>
      </fill>
    </dxf>
    <dxf>
      <font>
        <b/>
        <color rgb="FFFFFFFF"/>
      </font>
      <fill>
        <patternFill patternType="solid">
          <fgColor rgb="FF9900FF"/>
          <bgColor rgb="FF9900FF"/>
        </patternFill>
      </fill>
    </dxf>
    <dxf>
      <font>
        <b/>
        <color rgb="FFFFFFFF"/>
      </font>
      <fill>
        <patternFill patternType="solid">
          <fgColor rgb="FF8E7CC3"/>
          <bgColor rgb="FF8E7CC3"/>
        </patternFill>
      </fill>
    </dxf>
    <dxf>
      <fill>
        <patternFill patternType="solid">
          <fgColor rgb="FFD9D2E9"/>
          <bgColor rgb="FFD9D2E9"/>
        </patternFill>
      </fill>
    </dxf>
    <dxf>
      <font>
        <b/>
        <color rgb="FFFFFFFF"/>
      </font>
      <fill>
        <patternFill patternType="solid">
          <fgColor rgb="FF0000FF"/>
          <bgColor rgb="FF0000FF"/>
        </patternFill>
      </fill>
    </dxf>
    <dxf>
      <font>
        <b/>
        <color rgb="FFFFFFFF"/>
      </font>
      <fill>
        <patternFill patternType="solid">
          <fgColor rgb="FF3C78D8"/>
          <bgColor rgb="FF3C78D8"/>
        </patternFill>
      </fill>
    </dxf>
    <dxf>
      <fill>
        <patternFill patternType="solid">
          <fgColor rgb="FFC9DAF8"/>
          <bgColor rgb="FFC9DAF8"/>
        </patternFill>
      </fill>
    </dxf>
    <dxf>
      <border diagonalUp="0" diagonalDown="0">
        <left/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relativeIndent="255" justifyLastLine="0" shrinkToFit="0" readingOrder="0"/>
      <border diagonalUp="0" diagonalDown="0">
        <left style="thick">
          <color indexed="64"/>
        </left>
        <right style="medium">
          <color rgb="FF000000"/>
        </right>
        <top/>
        <bottom/>
        <vertical/>
        <horizontal/>
      </border>
    </dxf>
    <dxf>
      <border diagonalUp="0" diagonalDown="0">
        <left/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/>
        <top/>
        <bottom/>
        <vertical/>
        <horizontal/>
      </border>
    </dxf>
    <dxf>
      <numFmt numFmtId="0" formatCode="General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alignment vertical="center" textRotation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relativeIndent="255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/>
        <top/>
        <bottom/>
        <vertical/>
        <horizontal/>
      </border>
    </dxf>
    <dxf>
      <numFmt numFmtId="0" formatCode="General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relativeIndent="255" justifyLastLine="0" shrinkToFit="0" readingOrder="0"/>
      <border diagonalUp="0" diagonalDown="0">
        <left style="thin">
          <color rgb="FFCCCCCC"/>
        </left>
        <right/>
        <top/>
        <bottom style="thin">
          <color rgb="FFD9D9D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relativeIndent="255" justifyLastLine="0" shrinkToFit="0" readingOrder="0"/>
      <border diagonalUp="0" diagonalDown="0">
        <left style="thin">
          <color rgb="FFCCCCCC"/>
        </left>
        <right/>
        <top/>
        <bottom style="thin">
          <color rgb="FFD9D9D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relativeIndent="255" justifyLastLine="0" shrinkToFit="0" readingOrder="0"/>
      <border diagonalUp="0" diagonalDown="0">
        <left style="thin">
          <color rgb="FFCCCCCC"/>
        </left>
        <right/>
        <top/>
        <bottom style="thin">
          <color rgb="FFD9D9D9"/>
        </bottom>
        <vertical/>
        <horizontal/>
      </border>
    </dxf>
    <dxf>
      <numFmt numFmtId="0" formatCode="General"/>
    </dxf>
    <dxf>
      <alignment vertical="center" textRotation="0" indent="0" relativeIndent="255" justifyLastLine="0" shrinkToFit="0" readingOrder="0"/>
    </dxf>
    <dxf>
      <fill>
        <patternFill patternType="solid">
          <fgColor rgb="FFF4CCCC"/>
          <bgColor rgb="FFF4CCCC"/>
        </patternFill>
      </fill>
    </dxf>
    <dxf>
      <font>
        <b/>
        <color rgb="FFFFFFFF"/>
      </font>
      <fill>
        <patternFill patternType="solid">
          <fgColor rgb="FFE06666"/>
          <bgColor rgb="FFE06666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8E7CC3"/>
          <bgColor rgb="FF8E7CC3"/>
        </patternFill>
      </fill>
    </dxf>
    <dxf>
      <font>
        <b/>
        <color rgb="FFFFFFFF"/>
      </font>
      <fill>
        <patternFill patternType="solid">
          <fgColor rgb="FF9900FF"/>
          <bgColor rgb="FF9900FF"/>
        </patternFill>
      </fill>
    </dxf>
    <dxf>
      <fill>
        <patternFill patternType="solid">
          <fgColor rgb="FFD9D2E9"/>
          <bgColor rgb="FFD9D2E9"/>
        </patternFill>
      </fill>
    </dxf>
    <dxf>
      <font>
        <b/>
        <color rgb="FFFFFFFF"/>
      </font>
      <fill>
        <patternFill patternType="solid">
          <fgColor rgb="FF9900FF"/>
          <bgColor rgb="FF9900FF"/>
        </patternFill>
      </fill>
    </dxf>
    <dxf>
      <font>
        <b/>
        <color rgb="FFFFFFFF"/>
      </font>
      <fill>
        <patternFill patternType="solid">
          <fgColor rgb="FF8E7CC3"/>
          <bgColor rgb="FF8E7CC3"/>
        </patternFill>
      </fill>
    </dxf>
    <dxf>
      <fill>
        <patternFill patternType="solid">
          <fgColor rgb="FFD9D2E9"/>
          <bgColor rgb="FFD9D2E9"/>
        </patternFill>
      </fill>
    </dxf>
    <dxf>
      <font>
        <b/>
        <color rgb="FFFFFFFF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F4CCCC"/>
          <bgColor rgb="FFF4CCCC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9900FF"/>
          <bgColor rgb="FF9900FF"/>
        </patternFill>
      </fill>
    </dxf>
    <dxf>
      <font>
        <b/>
        <color rgb="FFFFFFFF"/>
      </font>
      <fill>
        <patternFill patternType="solid">
          <fgColor rgb="FF8E7CC3"/>
          <bgColor rgb="FF8E7CC3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C9DAF8"/>
          <bgColor rgb="FFC9DAF8"/>
        </patternFill>
      </fill>
    </dxf>
    <dxf>
      <font>
        <b/>
        <color rgb="FFFFFFFF"/>
      </font>
      <fill>
        <patternFill patternType="solid">
          <fgColor rgb="FF0000FF"/>
          <bgColor rgb="FF0000FF"/>
        </patternFill>
      </fill>
    </dxf>
    <dxf>
      <font>
        <b/>
        <color rgb="FFFFFFFF"/>
      </font>
      <fill>
        <patternFill patternType="solid">
          <fgColor rgb="FF3C78D8"/>
          <bgColor rgb="FF3C78D8"/>
        </patternFill>
      </fill>
    </dxf>
    <dxf>
      <font>
        <b/>
        <color rgb="FFFFFFFF"/>
      </font>
      <fill>
        <patternFill patternType="solid">
          <fgColor rgb="FF0000FF"/>
          <bgColor rgb="FF0000FF"/>
        </patternFill>
      </fill>
    </dxf>
    <dxf>
      <font>
        <b/>
        <color rgb="FFFFFFFF"/>
      </font>
      <fill>
        <patternFill patternType="solid">
          <fgColor rgb="FF3C78D8"/>
          <bgColor rgb="FF3C78D8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C9DAF8"/>
          <bgColor rgb="FFC9DAF8"/>
        </patternFill>
      </fill>
    </dxf>
    <dxf>
      <font>
        <b/>
        <color rgb="FFFFFFFF"/>
      </font>
      <fill>
        <patternFill patternType="solid">
          <fgColor rgb="FF3C78D8"/>
          <bgColor rgb="FF3C78D8"/>
        </patternFill>
      </fill>
    </dxf>
    <dxf>
      <font>
        <b/>
        <color rgb="FFFFFFFF"/>
      </font>
      <fill>
        <patternFill patternType="solid">
          <fgColor rgb="FF0000FF"/>
          <bgColor rgb="FF0000FF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F4CCCC"/>
          <bgColor rgb="FFF4CCCC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F4CCCC"/>
          <bgColor rgb="FFF4CCCC"/>
        </patternFill>
      </fill>
    </dxf>
    <dxf>
      <font>
        <b/>
        <color rgb="FFFFFFFF"/>
      </font>
      <fill>
        <patternFill patternType="solid">
          <fgColor rgb="FF0000FF"/>
          <bgColor rgb="FF0000FF"/>
        </patternFill>
      </fill>
    </dxf>
    <dxf>
      <font>
        <b/>
        <color rgb="FFFFFFFF"/>
      </font>
      <fill>
        <patternFill patternType="solid">
          <fgColor rgb="FF3C78D8"/>
          <bgColor rgb="FF3C78D8"/>
        </patternFill>
      </fill>
    </dxf>
    <dxf>
      <fill>
        <patternFill patternType="solid">
          <fgColor rgb="FFC9DAF8"/>
          <bgColor rgb="FFC9DAF8"/>
        </patternFill>
      </fill>
    </dxf>
    <dxf>
      <font>
        <b/>
        <color rgb="FFFFFFFF"/>
      </font>
      <fill>
        <patternFill patternType="solid">
          <fgColor rgb="FF0000FF"/>
          <bgColor rgb="FF0000FF"/>
        </patternFill>
      </fill>
    </dxf>
    <dxf>
      <font>
        <b/>
        <color rgb="FFFFFFFF"/>
      </font>
      <fill>
        <patternFill patternType="solid">
          <fgColor rgb="FF3C78D8"/>
          <bgColor rgb="FF3C78D8"/>
        </patternFill>
      </fill>
    </dxf>
    <dxf>
      <fill>
        <patternFill patternType="solid">
          <fgColor rgb="FFC9DAF8"/>
          <bgColor rgb="FFC9DAF8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</dxfs>
  <tableStyles count="2">
    <tableStyle name="Matriz-style" pivot="0" count="2">
      <tableStyleElement type="firstRowStripe" dxfId="68"/>
      <tableStyleElement type="secondRowStripe" dxfId="67"/>
    </tableStyle>
    <tableStyle name="Matriz-style 2" pivot="0" count="2">
      <tableStyleElement type="firstRowStripe" dxfId="66"/>
      <tableStyleElement type="secondRowStripe" dxfId="6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roundedCorners val="1"/>
  <c:chart>
    <c:autoTitleDeleted val="1"/>
    <c:plotArea>
      <c:layout/>
      <c:barChart>
        <c:barDir val="col"/>
        <c:grouping val="percentStacked"/>
        <c:varyColors val="1"/>
        <c:ser>
          <c:idx val="0"/>
          <c:order val="0"/>
          <c:spPr>
            <a:solidFill>
              <a:srgbClr val="FF0000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pt-BR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'Matriz Densidade'!$AB$26</c:f>
              <c:numCache>
                <c:formatCode>General</c:formatCode>
                <c:ptCount val="1"/>
                <c:pt idx="0">
                  <c:v>871</c:v>
                </c:pt>
              </c:numCache>
            </c:numRef>
          </c:val>
          <c:extLst xmlns:c16r2="http://schemas.microsoft.com/office/drawing/2015/06/chart"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CB0E-4859-96B1-8E7A069180E7}"/>
            </c:ext>
          </c:extLst>
        </c:ser>
        <c:ser>
          <c:idx val="1"/>
          <c:order val="1"/>
          <c:spPr>
            <a:solidFill>
              <a:srgbClr val="D9D9D9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pt-BR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'Matriz Densidade'!$AI$27</c:f>
              <c:numCache>
                <c:formatCode>General</c:formatCode>
                <c:ptCount val="1"/>
                <c:pt idx="0">
                  <c:v>559</c:v>
                </c:pt>
              </c:numCache>
            </c:numRef>
          </c:val>
          <c:extLst xmlns:c16r2="http://schemas.microsoft.com/office/drawing/2015/06/chart"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CB0E-4859-96B1-8E7A069180E7}"/>
            </c:ext>
          </c:extLst>
        </c:ser>
        <c:dLbls/>
        <c:overlap val="100"/>
        <c:axId val="64022016"/>
        <c:axId val="64023936"/>
      </c:barChart>
      <c:catAx>
        <c:axId val="6402201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endParaRPr lang="pt-BR"/>
              </a:p>
            </c:rich>
          </c:tx>
          <c:layout/>
        </c:title>
        <c:numFmt formatCode="General" sourceLinked="1"/>
        <c:majorTickMark val="none"/>
        <c:tickLblPos val="none"/>
        <c:crossAx val="64023936"/>
        <c:crosses val="autoZero"/>
        <c:auto val="1"/>
        <c:lblAlgn val="ctr"/>
        <c:lblOffset val="100"/>
        <c:noMultiLvlLbl val="1"/>
      </c:catAx>
      <c:valAx>
        <c:axId val="64023936"/>
        <c:scaling>
          <c:orientation val="minMax"/>
        </c:scaling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endParaRPr lang="pt-BR"/>
              </a:p>
            </c:rich>
          </c:tx>
          <c:layout/>
        </c:title>
        <c:numFmt formatCode="0%" sourceLinked="0"/>
        <c:maj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endParaRPr lang="pt-BR"/>
          </a:p>
        </c:txPr>
        <c:crossAx val="64022016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roundedCorners val="1"/>
  <c:chart>
    <c:autoTitleDeleted val="1"/>
    <c:plotArea>
      <c:layout/>
      <c:barChart>
        <c:barDir val="col"/>
        <c:grouping val="percentStacked"/>
        <c:varyColors val="1"/>
        <c:ser>
          <c:idx val="0"/>
          <c:order val="0"/>
          <c:spPr>
            <a:solidFill>
              <a:srgbClr val="9900FF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extLst xmlns:c16r2="http://schemas.microsoft.com/office/drawing/2015/06/chart">
              <c:ext xmlns:c16="http://schemas.microsoft.com/office/drawing/2014/chart" uri="{C3380CC4-5D6E-409C-BE32-E72D297353CC}">
                <c16:uniqueId val="{00000000-7D28-4E93-BFD3-AC508AD97612}"/>
              </c:ext>
            </c:extLst>
          </c:dPt>
          <c:dLbls>
            <c:dLbl>
              <c:idx val="0"/>
              <c:spPr/>
              <c:txPr>
                <a:bodyPr/>
                <a:lstStyle/>
                <a:p>
                  <a:pPr lvl="0">
                    <a:defRPr b="1"/>
                  </a:pPr>
                  <a:endParaRPr lang="pt-BR"/>
                </a:p>
              </c:txPr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pt-BR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'Matriz Densidade'!$H$26</c:f>
              <c:numCache>
                <c:formatCode>General</c:formatCode>
                <c:ptCount val="1"/>
                <c:pt idx="0">
                  <c:v>1131</c:v>
                </c:pt>
              </c:numCache>
            </c:numRef>
          </c:val>
          <c:extLst xmlns:c16r2="http://schemas.microsoft.com/office/drawing/2015/06/chart"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7D28-4E93-BFD3-AC508AD97612}"/>
            </c:ext>
          </c:extLst>
        </c:ser>
        <c:ser>
          <c:idx val="1"/>
          <c:order val="1"/>
          <c:spPr>
            <a:solidFill>
              <a:srgbClr val="D9D9D9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extLst xmlns:c16r2="http://schemas.microsoft.com/office/drawing/2015/06/chart">
              <c:ext xmlns:c16="http://schemas.microsoft.com/office/drawing/2014/chart" uri="{C3380CC4-5D6E-409C-BE32-E72D297353CC}">
                <c16:uniqueId val="{00000002-7D28-4E93-BFD3-AC508AD9761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/>
                </a:pPr>
                <a:endParaRPr lang="pt-BR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'Matriz Densidade'!$P$27</c:f>
              <c:numCache>
                <c:formatCode>General</c:formatCode>
                <c:ptCount val="1"/>
                <c:pt idx="0">
                  <c:v>959</c:v>
                </c:pt>
              </c:numCache>
            </c:numRef>
          </c:val>
          <c:extLst xmlns:c16r2="http://schemas.microsoft.com/office/drawing/2015/06/chart"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3-7D28-4E93-BFD3-AC508AD97612}"/>
            </c:ext>
          </c:extLst>
        </c:ser>
        <c:dLbls/>
        <c:overlap val="100"/>
        <c:axId val="64658048"/>
        <c:axId val="64680704"/>
      </c:barChart>
      <c:catAx>
        <c:axId val="6465804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endParaRPr lang="pt-BR"/>
              </a:p>
            </c:rich>
          </c:tx>
          <c:layout/>
        </c:title>
        <c:numFmt formatCode="General" sourceLinked="1"/>
        <c:majorTickMark val="none"/>
        <c:tickLblPos val="none"/>
        <c:crossAx val="64680704"/>
        <c:crosses val="autoZero"/>
        <c:auto val="1"/>
        <c:lblAlgn val="ctr"/>
        <c:lblOffset val="100"/>
        <c:noMultiLvlLbl val="1"/>
      </c:catAx>
      <c:valAx>
        <c:axId val="64680704"/>
        <c:scaling>
          <c:orientation val="minMax"/>
        </c:scaling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endParaRPr lang="pt-BR"/>
              </a:p>
            </c:rich>
          </c:tx>
          <c:layout/>
        </c:title>
        <c:numFmt formatCode="0%" sourceLinked="0"/>
        <c:maj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endParaRPr lang="pt-BR"/>
          </a:p>
        </c:txPr>
        <c:crossAx val="64658048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roundedCorners val="1"/>
  <c:chart>
    <c:autoTitleDeleted val="1"/>
    <c:plotArea>
      <c:layout/>
      <c:barChart>
        <c:barDir val="col"/>
        <c:grouping val="percentStacked"/>
        <c:varyColors val="1"/>
        <c:ser>
          <c:idx val="0"/>
          <c:order val="0"/>
          <c:spPr>
            <a:solidFill>
              <a:srgbClr val="9900FF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extLst xmlns:c16r2="http://schemas.microsoft.com/office/drawing/2015/06/chart">
              <c:ext xmlns:c16="http://schemas.microsoft.com/office/drawing/2014/chart" uri="{C3380CC4-5D6E-409C-BE32-E72D297353CC}">
                <c16:uniqueId val="{00000000-34E5-4333-8F70-E6C27C5953E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/>
                </a:pPr>
                <a:endParaRPr lang="pt-BR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'Matriz Densidade'!$AB$8</c:f>
              <c:numCache>
                <c:formatCode>General</c:formatCode>
                <c:ptCount val="1"/>
                <c:pt idx="0">
                  <c:v>591</c:v>
                </c:pt>
              </c:numCache>
            </c:numRef>
          </c:val>
          <c:extLst xmlns:c16r2="http://schemas.microsoft.com/office/drawing/2015/06/chart"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34E5-4333-8F70-E6C27C5953E7}"/>
            </c:ext>
          </c:extLst>
        </c:ser>
        <c:ser>
          <c:idx val="1"/>
          <c:order val="1"/>
          <c:spPr>
            <a:solidFill>
              <a:srgbClr val="D9D9D9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/>
                </a:pPr>
                <a:endParaRPr lang="pt-BR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'Matriz Densidade'!$AI$9</c:f>
              <c:numCache>
                <c:formatCode>General</c:formatCode>
                <c:ptCount val="1"/>
                <c:pt idx="0">
                  <c:v>384</c:v>
                </c:pt>
              </c:numCache>
            </c:numRef>
          </c:val>
          <c:extLst xmlns:c16r2="http://schemas.microsoft.com/office/drawing/2015/06/chart"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34E5-4333-8F70-E6C27C5953E7}"/>
            </c:ext>
          </c:extLst>
        </c:ser>
        <c:dLbls/>
        <c:overlap val="100"/>
        <c:axId val="64715392"/>
        <c:axId val="64725760"/>
      </c:barChart>
      <c:catAx>
        <c:axId val="6471539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endParaRPr lang="pt-BR"/>
              </a:p>
            </c:rich>
          </c:tx>
          <c:layout/>
        </c:title>
        <c:numFmt formatCode="General" sourceLinked="1"/>
        <c:majorTickMark val="none"/>
        <c:tickLblPos val="none"/>
        <c:crossAx val="64725760"/>
        <c:crosses val="autoZero"/>
        <c:auto val="1"/>
        <c:lblAlgn val="ctr"/>
        <c:lblOffset val="100"/>
        <c:noMultiLvlLbl val="1"/>
      </c:catAx>
      <c:valAx>
        <c:axId val="64725760"/>
        <c:scaling>
          <c:orientation val="minMax"/>
        </c:scaling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endParaRPr lang="pt-BR"/>
              </a:p>
            </c:rich>
          </c:tx>
          <c:layout/>
        </c:title>
        <c:numFmt formatCode="0%" sourceLinked="0"/>
        <c:maj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endParaRPr lang="pt-BR"/>
          </a:p>
        </c:txPr>
        <c:crossAx val="64715392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roundedCorners val="1"/>
  <c:chart>
    <c:autoTitleDeleted val="1"/>
    <c:plotArea>
      <c:layout/>
      <c:barChart>
        <c:barDir val="col"/>
        <c:grouping val="percentStacked"/>
        <c:varyColors val="1"/>
        <c:ser>
          <c:idx val="0"/>
          <c:order val="0"/>
          <c:spPr>
            <a:solidFill>
              <a:srgbClr val="0000FF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extLst xmlns:c16r2="http://schemas.microsoft.com/office/drawing/2015/06/chart">
              <c:ext xmlns:c16="http://schemas.microsoft.com/office/drawing/2014/chart" uri="{C3380CC4-5D6E-409C-BE32-E72D297353CC}">
                <c16:uniqueId val="{00000000-C8CD-4E5E-897B-A9D62C75E480}"/>
              </c:ext>
            </c:extLst>
          </c:dPt>
          <c:dLbls>
            <c:dLbl>
              <c:idx val="0"/>
              <c:spPr/>
              <c:txPr>
                <a:bodyPr/>
                <a:lstStyle/>
                <a:p>
                  <a:pPr lvl="0">
                    <a:defRPr b="1"/>
                  </a:pPr>
                  <a:endParaRPr lang="pt-BR"/>
                </a:p>
              </c:txPr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pt-BR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'Matriz Densidade'!$P$8</c:f>
              <c:numCache>
                <c:formatCode>General</c:formatCode>
                <c:ptCount val="1"/>
              </c:numCache>
            </c:numRef>
          </c:cat>
          <c:val>
            <c:numRef>
              <c:f>'Matriz Densidade'!$H$8</c:f>
              <c:numCache>
                <c:formatCode>General</c:formatCode>
                <c:ptCount val="1"/>
                <c:pt idx="0">
                  <c:v>1075</c:v>
                </c:pt>
              </c:numCache>
            </c:numRef>
          </c:val>
          <c:extLst xmlns:c16r2="http://schemas.microsoft.com/office/drawing/2015/06/chart"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C8CD-4E5E-897B-A9D62C75E480}"/>
            </c:ext>
          </c:extLst>
        </c:ser>
        <c:ser>
          <c:idx val="1"/>
          <c:order val="1"/>
          <c:spPr>
            <a:solidFill>
              <a:srgbClr val="D9D9D9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extLst xmlns:c16r2="http://schemas.microsoft.com/office/drawing/2015/06/chart">
              <c:ext xmlns:c16="http://schemas.microsoft.com/office/drawing/2014/chart" uri="{C3380CC4-5D6E-409C-BE32-E72D297353CC}">
                <c16:uniqueId val="{00000002-C8CD-4E5E-897B-A9D62C75E480}"/>
              </c:ext>
            </c:extLst>
          </c:dPt>
          <c:dLbls>
            <c:dLbl>
              <c:idx val="0"/>
              <c:spPr/>
              <c:txPr>
                <a:bodyPr/>
                <a:lstStyle/>
                <a:p>
                  <a:pPr lvl="0">
                    <a:defRPr b="1"/>
                  </a:pPr>
                  <a:endParaRPr lang="pt-BR"/>
                </a:p>
              </c:txPr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pt-BR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'Matriz Densidade'!$P$8</c:f>
              <c:numCache>
                <c:formatCode>General</c:formatCode>
                <c:ptCount val="1"/>
              </c:numCache>
            </c:numRef>
          </c:cat>
          <c:val>
            <c:numRef>
              <c:f>'Matriz Densidade'!$P$9</c:f>
              <c:numCache>
                <c:formatCode>General</c:formatCode>
                <c:ptCount val="1"/>
                <c:pt idx="0">
                  <c:v>350</c:v>
                </c:pt>
              </c:numCache>
            </c:numRef>
          </c:val>
          <c:extLst xmlns:c16r2="http://schemas.microsoft.com/office/drawing/2015/06/chart"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3-C8CD-4E5E-897B-A9D62C75E480}"/>
            </c:ext>
          </c:extLst>
        </c:ser>
        <c:dLbls/>
        <c:overlap val="100"/>
        <c:axId val="65897216"/>
        <c:axId val="65899136"/>
      </c:barChart>
      <c:catAx>
        <c:axId val="65897216"/>
        <c:scaling>
          <c:orientation val="minMax"/>
        </c:scaling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endParaRPr lang="pt-BR"/>
              </a:p>
            </c:rich>
          </c:tx>
          <c:layout/>
        </c:title>
        <c:numFmt formatCode="General" sourceLinked="1"/>
        <c:maj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endParaRPr lang="pt-BR"/>
          </a:p>
        </c:txPr>
        <c:crossAx val="65899136"/>
        <c:crosses val="autoZero"/>
        <c:auto val="1"/>
        <c:lblAlgn val="ctr"/>
        <c:lblOffset val="100"/>
        <c:noMultiLvlLbl val="1"/>
      </c:catAx>
      <c:valAx>
        <c:axId val="65899136"/>
        <c:scaling>
          <c:orientation val="minMax"/>
        </c:scaling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endParaRPr lang="pt-BR"/>
              </a:p>
            </c:rich>
          </c:tx>
          <c:layout/>
        </c:title>
        <c:numFmt formatCode="0%" sourceLinked="0"/>
        <c:maj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endParaRPr lang="pt-BR"/>
          </a:p>
        </c:txPr>
        <c:crossAx val="65897216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25</xdr:col>
      <xdr:colOff>209549</xdr:colOff>
      <xdr:row>26</xdr:row>
      <xdr:rowOff>142874</xdr:rowOff>
    </xdr:from>
    <xdr:ext cx="4962526" cy="36099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5</xdr:col>
      <xdr:colOff>381000</xdr:colOff>
      <xdr:row>26</xdr:row>
      <xdr:rowOff>95249</xdr:rowOff>
    </xdr:from>
    <xdr:ext cx="5219700" cy="3457575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25</xdr:col>
      <xdr:colOff>209549</xdr:colOff>
      <xdr:row>8</xdr:row>
      <xdr:rowOff>38100</xdr:rowOff>
    </xdr:from>
    <xdr:ext cx="4657725" cy="2476500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6</xdr:col>
      <xdr:colOff>47625</xdr:colOff>
      <xdr:row>8</xdr:row>
      <xdr:rowOff>114300</xdr:rowOff>
    </xdr:from>
    <xdr:ext cx="5391150" cy="2352675"/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</xdr:wsDr>
</file>

<file path=xl/tables/table1.xml><?xml version="1.0" encoding="utf-8"?>
<table xmlns="http://schemas.openxmlformats.org/spreadsheetml/2006/main" id="1" name="Table_1" displayName="Table_1" ref="B4:AJ18" headerRowCount="0">
  <tableColumns count="35">
    <tableColumn id="1" name="Column1" dataDxfId="25"/>
    <tableColumn id="2" name="Column2" dataDxfId="24">
      <calculatedColumnFormula>Forças!A2</calculatedColumnFormula>
    </tableColumn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Column13"/>
    <tableColumn id="14" name="Column14"/>
    <tableColumn id="15" name="Column15"/>
    <tableColumn id="16" name="Column16"/>
    <tableColumn id="17" name="Column17"/>
    <tableColumn id="18" name="Column18"/>
    <tableColumn id="19" name="Column19" dataDxfId="23"/>
    <tableColumn id="20" name="Column20" dataDxfId="22"/>
    <tableColumn id="21" name="Column21" dataDxfId="21"/>
    <tableColumn id="22" name="Column22" dataDxfId="20">
      <calculatedColumnFormula>SUM(D4:V4)</calculatedColumnFormula>
    </tableColumn>
    <tableColumn id="23" name="Column23" dataDxfId="19"/>
    <tableColumn id="24" name="Column24"/>
    <tableColumn id="25" name="Column25"/>
    <tableColumn id="26" name="Column26"/>
    <tableColumn id="27" name="Column27"/>
    <tableColumn id="28" name="Column28"/>
    <tableColumn id="29" name="Column29"/>
    <tableColumn id="30" name="Column30"/>
    <tableColumn id="31" name="Column31"/>
    <tableColumn id="32" name="Column32"/>
    <tableColumn id="33" name="Column33"/>
    <tableColumn id="34" name="Column34"/>
    <tableColumn id="35" name="Column35" dataDxfId="18"/>
  </tableColumns>
  <tableStyleInfo name="Matriz-style" showFirstColumn="1" showLastColumn="1" showRowStripes="1" showColumnStripes="0"/>
</table>
</file>

<file path=xl/tables/table2.xml><?xml version="1.0" encoding="utf-8"?>
<table xmlns="http://schemas.openxmlformats.org/spreadsheetml/2006/main" id="2" name="Table_2" displayName="Table_2" ref="B20:AJ42" headerRowCount="0">
  <tableColumns count="35">
    <tableColumn id="1" name="Column1" dataDxfId="17"/>
    <tableColumn id="2" name="Column2" dataDxfId="16">
      <calculatedColumnFormula>Fraquezas!A2</calculatedColumnFormula>
    </tableColumn>
    <tableColumn id="3" name="Column3" dataDxfId="15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Column13"/>
    <tableColumn id="14" name="Column14"/>
    <tableColumn id="15" name="Column15"/>
    <tableColumn id="16" name="Column16"/>
    <tableColumn id="17" name="Column17"/>
    <tableColumn id="18" name="Column18"/>
    <tableColumn id="19" name="Column19"/>
    <tableColumn id="20" name="Column20"/>
    <tableColumn id="21" name="Column21" dataDxfId="14"/>
    <tableColumn id="22" name="Column22" dataDxfId="13"/>
    <tableColumn id="23" name="Column23" dataDxfId="12"/>
    <tableColumn id="24" name="Column24"/>
    <tableColumn id="25" name="Column25"/>
    <tableColumn id="26" name="Column26"/>
    <tableColumn id="27" name="Column27"/>
    <tableColumn id="28" name="Column28"/>
    <tableColumn id="29" name="Column29"/>
    <tableColumn id="30" name="Column30"/>
    <tableColumn id="31" name="Column31"/>
    <tableColumn id="32" name="Column32"/>
    <tableColumn id="33" name="Column33"/>
    <tableColumn id="34" name="Column34"/>
    <tableColumn id="35" name="Column35" dataDxfId="11"/>
  </tableColumns>
  <tableStyleInfo name="Matriz-style 2" showFirstColumn="1" showLastColumn="1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outlinePr summaryBelow="0" summaryRight="0"/>
  </sheetPr>
  <dimension ref="A1:E21"/>
  <sheetViews>
    <sheetView workbookViewId="0">
      <pane ySplit="1" topLeftCell="A9" activePane="bottomLeft" state="frozen"/>
      <selection pane="bottomLeft" activeCell="A9" sqref="A9"/>
    </sheetView>
  </sheetViews>
  <sheetFormatPr defaultColWidth="12.5703125" defaultRowHeight="15.75" customHeight="1"/>
  <cols>
    <col min="1" max="1" width="50.85546875" customWidth="1"/>
    <col min="2" max="2" width="33.7109375" style="86" customWidth="1"/>
    <col min="3" max="3" width="36.140625" style="86" customWidth="1"/>
    <col min="4" max="4" width="28.5703125" style="86" customWidth="1"/>
    <col min="5" max="5" width="33.5703125" customWidth="1"/>
  </cols>
  <sheetData>
    <row r="1" spans="1:5" ht="45.75">
      <c r="A1" s="62" t="s">
        <v>0</v>
      </c>
      <c r="B1" s="63" t="s">
        <v>62</v>
      </c>
      <c r="C1" s="63" t="s">
        <v>64</v>
      </c>
      <c r="D1" s="63" t="s">
        <v>63</v>
      </c>
      <c r="E1" s="64" t="s">
        <v>70</v>
      </c>
    </row>
    <row r="2" spans="1:5" ht="12.75">
      <c r="A2" s="9" t="s">
        <v>73</v>
      </c>
      <c r="B2" s="85">
        <v>4</v>
      </c>
      <c r="C2" s="85">
        <v>5</v>
      </c>
      <c r="D2" s="85">
        <v>5</v>
      </c>
      <c r="E2" s="2">
        <f t="shared" ref="E2:E21" si="0">B2*C2*D2</f>
        <v>100</v>
      </c>
    </row>
    <row r="3" spans="1:5" ht="12.75">
      <c r="A3" s="9" t="s">
        <v>132</v>
      </c>
      <c r="B3" s="85">
        <v>4</v>
      </c>
      <c r="C3" s="85">
        <v>5</v>
      </c>
      <c r="D3" s="85">
        <v>4</v>
      </c>
      <c r="E3" s="2">
        <f t="shared" si="0"/>
        <v>80</v>
      </c>
    </row>
    <row r="4" spans="1:5" ht="12.75">
      <c r="A4" s="9" t="s">
        <v>102</v>
      </c>
      <c r="B4" s="85">
        <v>5</v>
      </c>
      <c r="C4" s="85">
        <v>4</v>
      </c>
      <c r="D4" s="85">
        <v>4</v>
      </c>
      <c r="E4" s="2">
        <f t="shared" si="0"/>
        <v>80</v>
      </c>
    </row>
    <row r="5" spans="1:5" ht="25.5">
      <c r="A5" s="9" t="s">
        <v>105</v>
      </c>
      <c r="B5" s="85">
        <v>5</v>
      </c>
      <c r="C5" s="85">
        <v>4</v>
      </c>
      <c r="D5" s="85">
        <v>3</v>
      </c>
      <c r="E5" s="2">
        <f t="shared" si="0"/>
        <v>60</v>
      </c>
    </row>
    <row r="6" spans="1:5" ht="12.75">
      <c r="A6" s="9" t="s">
        <v>103</v>
      </c>
      <c r="B6" s="85">
        <v>3</v>
      </c>
      <c r="C6" s="85">
        <v>4</v>
      </c>
      <c r="D6" s="85">
        <v>3</v>
      </c>
      <c r="E6" s="2">
        <f t="shared" si="0"/>
        <v>36</v>
      </c>
    </row>
    <row r="7" spans="1:5" ht="12.75">
      <c r="A7" s="9" t="s">
        <v>104</v>
      </c>
      <c r="B7" s="85">
        <v>3</v>
      </c>
      <c r="C7" s="85">
        <v>5</v>
      </c>
      <c r="D7" s="85">
        <v>5</v>
      </c>
      <c r="E7" s="2">
        <f t="shared" si="0"/>
        <v>75</v>
      </c>
    </row>
    <row r="8" spans="1:5" ht="25.5">
      <c r="A8" s="165" t="s">
        <v>133</v>
      </c>
      <c r="B8" s="85">
        <v>5</v>
      </c>
      <c r="C8" s="85">
        <v>5</v>
      </c>
      <c r="D8" s="85">
        <v>5</v>
      </c>
      <c r="E8" s="2">
        <f t="shared" si="0"/>
        <v>125</v>
      </c>
    </row>
    <row r="9" spans="1:5" ht="24" customHeight="1">
      <c r="A9" s="254" t="s">
        <v>134</v>
      </c>
      <c r="B9" s="85">
        <v>4</v>
      </c>
      <c r="C9" s="85">
        <v>4</v>
      </c>
      <c r="D9" s="85">
        <v>4</v>
      </c>
      <c r="E9" s="2">
        <f t="shared" si="0"/>
        <v>64</v>
      </c>
    </row>
    <row r="10" spans="1:5" ht="12.75">
      <c r="A10" s="9" t="s">
        <v>106</v>
      </c>
      <c r="B10" s="85">
        <v>4</v>
      </c>
      <c r="C10" s="85">
        <v>5</v>
      </c>
      <c r="D10" s="85">
        <v>5</v>
      </c>
      <c r="E10" s="2">
        <f t="shared" si="0"/>
        <v>100</v>
      </c>
    </row>
    <row r="11" spans="1:5" ht="12.75">
      <c r="A11" s="9" t="s">
        <v>107</v>
      </c>
      <c r="B11" s="85">
        <v>3</v>
      </c>
      <c r="C11" s="85">
        <v>4</v>
      </c>
      <c r="D11" s="85">
        <v>4</v>
      </c>
      <c r="E11" s="2">
        <f t="shared" si="0"/>
        <v>48</v>
      </c>
    </row>
    <row r="12" spans="1:5" ht="12.75">
      <c r="A12" s="9" t="s">
        <v>108</v>
      </c>
      <c r="B12" s="85">
        <v>3</v>
      </c>
      <c r="C12" s="85">
        <v>5</v>
      </c>
      <c r="D12" s="85">
        <v>4</v>
      </c>
      <c r="E12" s="2">
        <f t="shared" si="0"/>
        <v>60</v>
      </c>
    </row>
    <row r="13" spans="1:5" ht="12.75">
      <c r="A13" s="9" t="s">
        <v>109</v>
      </c>
      <c r="B13" s="85">
        <v>3</v>
      </c>
      <c r="C13" s="85">
        <v>3</v>
      </c>
      <c r="D13" s="85">
        <v>3</v>
      </c>
      <c r="E13" s="2">
        <f t="shared" si="0"/>
        <v>27</v>
      </c>
    </row>
    <row r="14" spans="1:5" ht="24">
      <c r="A14" s="4" t="s">
        <v>110</v>
      </c>
      <c r="B14" s="85">
        <v>3</v>
      </c>
      <c r="C14" s="85">
        <v>4</v>
      </c>
      <c r="D14" s="85">
        <v>3</v>
      </c>
      <c r="E14" s="2">
        <f t="shared" si="0"/>
        <v>36</v>
      </c>
    </row>
    <row r="15" spans="1:5" ht="24">
      <c r="A15" s="84" t="s">
        <v>111</v>
      </c>
      <c r="B15" s="85">
        <v>3</v>
      </c>
      <c r="C15" s="85">
        <v>4</v>
      </c>
      <c r="D15" s="85">
        <v>3</v>
      </c>
      <c r="E15" s="2">
        <f t="shared" si="0"/>
        <v>36</v>
      </c>
    </row>
    <row r="16" spans="1:5" ht="24">
      <c r="A16" s="4" t="s">
        <v>112</v>
      </c>
      <c r="B16" s="85">
        <v>4</v>
      </c>
      <c r="C16" s="85">
        <v>5</v>
      </c>
      <c r="D16" s="85">
        <v>4</v>
      </c>
      <c r="E16" s="2">
        <f t="shared" si="0"/>
        <v>80</v>
      </c>
    </row>
    <row r="17" spans="1:5" ht="15.75" customHeight="1">
      <c r="A17" s="4" t="s">
        <v>113</v>
      </c>
      <c r="B17" s="85">
        <v>4</v>
      </c>
      <c r="C17" s="85">
        <v>5</v>
      </c>
      <c r="D17" s="85">
        <v>4</v>
      </c>
      <c r="E17" s="2">
        <f t="shared" si="0"/>
        <v>80</v>
      </c>
    </row>
    <row r="18" spans="1:5" ht="15.75" customHeight="1">
      <c r="A18" s="4" t="s">
        <v>114</v>
      </c>
      <c r="B18" s="85">
        <v>4</v>
      </c>
      <c r="C18" s="85">
        <v>4</v>
      </c>
      <c r="D18" s="85">
        <v>4</v>
      </c>
      <c r="E18" s="2">
        <f t="shared" si="0"/>
        <v>64</v>
      </c>
    </row>
    <row r="19" spans="1:5" ht="15.75" customHeight="1">
      <c r="A19" s="84" t="s">
        <v>115</v>
      </c>
      <c r="B19" s="85">
        <v>4</v>
      </c>
      <c r="C19" s="85">
        <v>4</v>
      </c>
      <c r="D19" s="85">
        <v>4</v>
      </c>
      <c r="E19" s="2">
        <f t="shared" si="0"/>
        <v>64</v>
      </c>
    </row>
    <row r="20" spans="1:5" ht="15.75" customHeight="1">
      <c r="A20" s="84" t="s">
        <v>116</v>
      </c>
      <c r="B20" s="85">
        <v>3</v>
      </c>
      <c r="C20" s="85">
        <v>4</v>
      </c>
      <c r="D20" s="85">
        <v>3</v>
      </c>
      <c r="E20" s="2">
        <f t="shared" si="0"/>
        <v>36</v>
      </c>
    </row>
    <row r="21" spans="1:5" ht="15.75" customHeight="1">
      <c r="A21" s="84" t="s">
        <v>117</v>
      </c>
      <c r="B21" s="85">
        <v>3</v>
      </c>
      <c r="C21" s="85">
        <v>4</v>
      </c>
      <c r="D21" s="85">
        <v>4</v>
      </c>
      <c r="E21" s="2">
        <f t="shared" si="0"/>
        <v>48</v>
      </c>
    </row>
  </sheetData>
  <dataValidations count="1">
    <dataValidation type="list" allowBlank="1" showInputMessage="1" showErrorMessage="1" sqref="B2:D21">
      <formula1>"1,2,3,4,5"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  <outlinePr summaryBelow="0" summaryRight="0"/>
  </sheetPr>
  <dimension ref="A1:E17"/>
  <sheetViews>
    <sheetView workbookViewId="0">
      <pane ySplit="1" topLeftCell="A4" activePane="bottomLeft" state="frozen"/>
      <selection pane="bottomLeft" activeCell="B1" sqref="B1:D1"/>
    </sheetView>
  </sheetViews>
  <sheetFormatPr defaultColWidth="12.5703125" defaultRowHeight="15.75" customHeight="1"/>
  <cols>
    <col min="1" max="1" width="46.5703125" customWidth="1"/>
    <col min="2" max="2" width="42.28515625" customWidth="1"/>
    <col min="3" max="3" width="34.7109375" customWidth="1"/>
    <col min="4" max="4" width="33.28515625" customWidth="1"/>
    <col min="5" max="5" width="36.5703125" customWidth="1"/>
  </cols>
  <sheetData>
    <row r="1" spans="1:5" ht="49.5" customHeight="1">
      <c r="A1" s="65" t="s">
        <v>2</v>
      </c>
      <c r="B1" s="66" t="s">
        <v>65</v>
      </c>
      <c r="C1" s="66" t="s">
        <v>66</v>
      </c>
      <c r="D1" s="66" t="s">
        <v>67</v>
      </c>
      <c r="E1" s="67" t="s">
        <v>1</v>
      </c>
    </row>
    <row r="2" spans="1:5" ht="25.5">
      <c r="A2" s="9" t="s">
        <v>135</v>
      </c>
      <c r="B2" s="5">
        <v>5</v>
      </c>
      <c r="C2" s="5">
        <v>5</v>
      </c>
      <c r="D2" s="5">
        <v>5</v>
      </c>
      <c r="E2" s="5">
        <f t="shared" ref="E2:E14" si="0">B2*C2*D2</f>
        <v>125</v>
      </c>
    </row>
    <row r="3" spans="1:5" ht="25.5">
      <c r="A3" s="9" t="s">
        <v>118</v>
      </c>
      <c r="B3" s="5">
        <v>4</v>
      </c>
      <c r="C3" s="5">
        <v>5</v>
      </c>
      <c r="D3" s="5">
        <v>3</v>
      </c>
      <c r="E3" s="5">
        <f t="shared" si="0"/>
        <v>60</v>
      </c>
    </row>
    <row r="4" spans="1:5" ht="12.75">
      <c r="A4" s="9" t="s">
        <v>119</v>
      </c>
      <c r="B4" s="5">
        <v>5</v>
      </c>
      <c r="C4" s="5">
        <v>5</v>
      </c>
      <c r="D4" s="5">
        <v>4</v>
      </c>
      <c r="E4" s="5">
        <f t="shared" si="0"/>
        <v>100</v>
      </c>
    </row>
    <row r="5" spans="1:5" ht="13.5" customHeight="1">
      <c r="A5" s="9" t="s">
        <v>125</v>
      </c>
      <c r="B5" s="5">
        <v>5</v>
      </c>
      <c r="C5" s="5">
        <v>5</v>
      </c>
      <c r="D5" s="5">
        <v>5</v>
      </c>
      <c r="E5" s="5">
        <f t="shared" si="0"/>
        <v>125</v>
      </c>
    </row>
    <row r="6" spans="1:5" ht="13.5" customHeight="1">
      <c r="A6" s="9" t="s">
        <v>126</v>
      </c>
      <c r="B6" s="5">
        <v>5</v>
      </c>
      <c r="C6" s="5">
        <v>5</v>
      </c>
      <c r="D6" s="5">
        <v>4</v>
      </c>
      <c r="E6" s="5">
        <f t="shared" si="0"/>
        <v>100</v>
      </c>
    </row>
    <row r="7" spans="1:5" ht="12.75">
      <c r="A7" s="1" t="s">
        <v>120</v>
      </c>
      <c r="B7" s="5">
        <v>5</v>
      </c>
      <c r="C7" s="5">
        <v>5</v>
      </c>
      <c r="D7" s="5">
        <v>4</v>
      </c>
      <c r="E7" s="5">
        <f t="shared" si="0"/>
        <v>100</v>
      </c>
    </row>
    <row r="8" spans="1:5" ht="12.75">
      <c r="A8" s="9" t="s">
        <v>121</v>
      </c>
      <c r="B8" s="5">
        <v>5</v>
      </c>
      <c r="C8" s="5">
        <v>5</v>
      </c>
      <c r="D8" s="5">
        <v>4</v>
      </c>
      <c r="E8" s="5">
        <f t="shared" si="0"/>
        <v>100</v>
      </c>
    </row>
    <row r="9" spans="1:5" ht="12.75">
      <c r="A9" s="9" t="s">
        <v>122</v>
      </c>
      <c r="B9" s="5">
        <v>5</v>
      </c>
      <c r="C9" s="5">
        <v>5</v>
      </c>
      <c r="D9" s="5">
        <v>5</v>
      </c>
      <c r="E9" s="5">
        <f t="shared" si="0"/>
        <v>125</v>
      </c>
    </row>
    <row r="10" spans="1:5" ht="25.5">
      <c r="A10" s="9" t="s">
        <v>123</v>
      </c>
      <c r="B10" s="5">
        <v>5</v>
      </c>
      <c r="C10" s="5">
        <v>3</v>
      </c>
      <c r="D10" s="5">
        <v>3</v>
      </c>
      <c r="E10" s="5">
        <f t="shared" si="0"/>
        <v>45</v>
      </c>
    </row>
    <row r="11" spans="1:5" ht="25.5" customHeight="1">
      <c r="A11" s="9" t="s">
        <v>124</v>
      </c>
      <c r="B11" s="5">
        <v>4</v>
      </c>
      <c r="C11" s="5">
        <v>3</v>
      </c>
      <c r="D11" s="5">
        <v>2</v>
      </c>
      <c r="E11" s="5">
        <f t="shared" si="0"/>
        <v>24</v>
      </c>
    </row>
    <row r="12" spans="1:5" ht="25.5">
      <c r="A12" s="10" t="s">
        <v>127</v>
      </c>
      <c r="B12" s="5">
        <v>5</v>
      </c>
      <c r="C12" s="5">
        <v>4</v>
      </c>
      <c r="D12" s="5">
        <v>2</v>
      </c>
      <c r="E12" s="5">
        <f t="shared" si="0"/>
        <v>40</v>
      </c>
    </row>
    <row r="13" spans="1:5" ht="38.25">
      <c r="A13" s="6" t="s">
        <v>128</v>
      </c>
      <c r="B13" s="5">
        <v>5</v>
      </c>
      <c r="C13" s="5">
        <v>4</v>
      </c>
      <c r="D13" s="5">
        <v>5</v>
      </c>
      <c r="E13" s="5">
        <f t="shared" si="0"/>
        <v>100</v>
      </c>
    </row>
    <row r="14" spans="1:5" ht="25.5">
      <c r="A14" s="7" t="s">
        <v>129</v>
      </c>
      <c r="B14" s="5">
        <v>4</v>
      </c>
      <c r="C14" s="5">
        <v>4</v>
      </c>
      <c r="D14" s="5">
        <v>4</v>
      </c>
      <c r="E14" s="5">
        <f t="shared" si="0"/>
        <v>64</v>
      </c>
    </row>
    <row r="15" spans="1:5" ht="15.75" customHeight="1">
      <c r="A15" s="7"/>
      <c r="B15" s="5"/>
      <c r="C15" s="5"/>
      <c r="D15" s="5"/>
      <c r="E15" s="5"/>
    </row>
    <row r="16" spans="1:5" ht="15.75" customHeight="1">
      <c r="A16" s="7"/>
      <c r="B16" s="5"/>
      <c r="C16" s="5"/>
      <c r="D16" s="5"/>
      <c r="E16" s="5"/>
    </row>
    <row r="17" spans="1:5" ht="15.75" customHeight="1">
      <c r="A17" s="8"/>
      <c r="B17" s="5"/>
      <c r="C17" s="5"/>
      <c r="D17" s="5"/>
      <c r="E17" s="5"/>
    </row>
  </sheetData>
  <dataValidations count="1">
    <dataValidation type="list" allowBlank="1" showInputMessage="1" showErrorMessage="1" sqref="B2:D14">
      <formula1>"1,2,3,4,5"</formula1>
    </dataValidation>
  </dataValidations>
  <pageMargins left="0.511811024" right="0.511811024" top="0.78740157499999996" bottom="0.78740157499999996" header="0.31496062000000002" footer="0.31496062000000002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  <outlinePr summaryBelow="0" summaryRight="0"/>
  </sheetPr>
  <dimension ref="A1:E18"/>
  <sheetViews>
    <sheetView workbookViewId="0">
      <pane ySplit="1" topLeftCell="A2" activePane="bottomLeft" state="frozen"/>
      <selection pane="bottomLeft" activeCell="B1" sqref="B1:D1"/>
    </sheetView>
  </sheetViews>
  <sheetFormatPr defaultColWidth="12.5703125" defaultRowHeight="15.75" customHeight="1"/>
  <cols>
    <col min="1" max="1" width="53" customWidth="1"/>
    <col min="2" max="2" width="41.28515625" customWidth="1"/>
    <col min="3" max="3" width="30.42578125" customWidth="1"/>
    <col min="4" max="4" width="36.42578125" customWidth="1"/>
    <col min="5" max="5" width="22.85546875" customWidth="1"/>
  </cols>
  <sheetData>
    <row r="1" spans="1:5" ht="46.5">
      <c r="A1" s="64" t="s">
        <v>3</v>
      </c>
      <c r="B1" s="63" t="s">
        <v>68</v>
      </c>
      <c r="C1" s="63" t="s">
        <v>69</v>
      </c>
      <c r="D1" s="63" t="s">
        <v>64</v>
      </c>
      <c r="E1" s="64" t="s">
        <v>1</v>
      </c>
    </row>
    <row r="2" spans="1:5" ht="15.75" customHeight="1">
      <c r="A2" s="9" t="s">
        <v>74</v>
      </c>
      <c r="B2" s="5">
        <v>4</v>
      </c>
      <c r="C2" s="5">
        <v>4</v>
      </c>
      <c r="D2" s="5">
        <v>5</v>
      </c>
      <c r="E2" s="5">
        <f t="shared" ref="E2:E16" si="0">B2*C2*D2</f>
        <v>80</v>
      </c>
    </row>
    <row r="3" spans="1:5" ht="15.75" customHeight="1">
      <c r="A3" s="9" t="s">
        <v>75</v>
      </c>
      <c r="B3" s="5">
        <v>4</v>
      </c>
      <c r="C3" s="5">
        <v>4</v>
      </c>
      <c r="D3" s="5">
        <v>5</v>
      </c>
      <c r="E3" s="5">
        <f t="shared" si="0"/>
        <v>80</v>
      </c>
    </row>
    <row r="4" spans="1:5" ht="15.75" customHeight="1">
      <c r="A4" s="81" t="s">
        <v>76</v>
      </c>
      <c r="B4" s="5">
        <v>4</v>
      </c>
      <c r="C4" s="5">
        <v>3</v>
      </c>
      <c r="D4" s="5">
        <v>5</v>
      </c>
      <c r="E4" s="5">
        <f t="shared" si="0"/>
        <v>60</v>
      </c>
    </row>
    <row r="5" spans="1:5" ht="15.75" customHeight="1">
      <c r="A5" s="81" t="s">
        <v>84</v>
      </c>
      <c r="B5" s="5">
        <v>4</v>
      </c>
      <c r="C5" s="5">
        <v>4</v>
      </c>
      <c r="D5" s="5">
        <v>4</v>
      </c>
      <c r="E5" s="5">
        <f t="shared" si="0"/>
        <v>64</v>
      </c>
    </row>
    <row r="6" spans="1:5" ht="15.75" customHeight="1">
      <c r="A6" s="81" t="s">
        <v>88</v>
      </c>
      <c r="B6" s="5">
        <v>3</v>
      </c>
      <c r="C6" s="5">
        <v>4</v>
      </c>
      <c r="D6" s="5">
        <v>5</v>
      </c>
      <c r="E6" s="5">
        <f t="shared" si="0"/>
        <v>60</v>
      </c>
    </row>
    <row r="7" spans="1:5" ht="15.75" customHeight="1">
      <c r="A7" s="9" t="s">
        <v>77</v>
      </c>
      <c r="B7" s="5">
        <v>3</v>
      </c>
      <c r="C7" s="5">
        <v>4</v>
      </c>
      <c r="D7" s="5">
        <v>5</v>
      </c>
      <c r="E7" s="5">
        <f t="shared" si="0"/>
        <v>60</v>
      </c>
    </row>
    <row r="8" spans="1:5" ht="15.75" customHeight="1">
      <c r="A8" s="9" t="s">
        <v>78</v>
      </c>
      <c r="B8" s="5">
        <v>3</v>
      </c>
      <c r="C8" s="5">
        <v>3</v>
      </c>
      <c r="D8" s="5">
        <v>4</v>
      </c>
      <c r="E8" s="5">
        <f t="shared" si="0"/>
        <v>36</v>
      </c>
    </row>
    <row r="9" spans="1:5" ht="15.75" customHeight="1">
      <c r="A9" s="9" t="s">
        <v>79</v>
      </c>
      <c r="B9" s="5">
        <v>3</v>
      </c>
      <c r="C9" s="5">
        <v>2</v>
      </c>
      <c r="D9" s="5">
        <v>4</v>
      </c>
      <c r="E9" s="5">
        <f t="shared" si="0"/>
        <v>24</v>
      </c>
    </row>
    <row r="10" spans="1:5" ht="15.75" customHeight="1">
      <c r="A10" s="9" t="s">
        <v>80</v>
      </c>
      <c r="B10" s="5">
        <v>4</v>
      </c>
      <c r="C10" s="5">
        <v>2</v>
      </c>
      <c r="D10" s="5">
        <v>3</v>
      </c>
      <c r="E10" s="5">
        <f t="shared" si="0"/>
        <v>24</v>
      </c>
    </row>
    <row r="11" spans="1:5" ht="15.75" customHeight="1">
      <c r="A11" s="9" t="s">
        <v>81</v>
      </c>
      <c r="B11" s="5">
        <v>3</v>
      </c>
      <c r="C11" s="5">
        <v>4</v>
      </c>
      <c r="D11" s="5">
        <v>5</v>
      </c>
      <c r="E11" s="5">
        <f t="shared" si="0"/>
        <v>60</v>
      </c>
    </row>
    <row r="12" spans="1:5" ht="15.75" customHeight="1">
      <c r="A12" s="9" t="s">
        <v>82</v>
      </c>
      <c r="B12" s="5">
        <v>4</v>
      </c>
      <c r="C12" s="5">
        <v>4</v>
      </c>
      <c r="D12" s="5">
        <v>5</v>
      </c>
      <c r="E12" s="5">
        <f t="shared" si="0"/>
        <v>80</v>
      </c>
    </row>
    <row r="13" spans="1:5" ht="15.75" customHeight="1">
      <c r="A13" s="9" t="s">
        <v>86</v>
      </c>
      <c r="B13" s="5">
        <v>3</v>
      </c>
      <c r="C13" s="5">
        <v>3</v>
      </c>
      <c r="D13" s="5">
        <v>5</v>
      </c>
      <c r="E13" s="5">
        <f t="shared" si="0"/>
        <v>45</v>
      </c>
    </row>
    <row r="14" spans="1:5" ht="15.75" customHeight="1">
      <c r="A14" s="9" t="s">
        <v>83</v>
      </c>
      <c r="B14" s="5">
        <v>3</v>
      </c>
      <c r="C14" s="5">
        <v>3</v>
      </c>
      <c r="D14" s="5">
        <v>4</v>
      </c>
      <c r="E14" s="5">
        <f t="shared" si="0"/>
        <v>36</v>
      </c>
    </row>
    <row r="15" spans="1:5" ht="15.75" customHeight="1">
      <c r="A15" s="9" t="s">
        <v>85</v>
      </c>
      <c r="B15" s="5">
        <v>4</v>
      </c>
      <c r="C15" s="5">
        <v>3</v>
      </c>
      <c r="D15" s="5">
        <v>4</v>
      </c>
      <c r="E15" s="5">
        <f t="shared" si="0"/>
        <v>48</v>
      </c>
    </row>
    <row r="16" spans="1:5" ht="15.75" customHeight="1">
      <c r="A16" s="9" t="s">
        <v>87</v>
      </c>
      <c r="B16" s="5">
        <v>4</v>
      </c>
      <c r="C16" s="5">
        <v>3</v>
      </c>
      <c r="D16" s="5">
        <v>4</v>
      </c>
      <c r="E16" s="5">
        <f t="shared" si="0"/>
        <v>48</v>
      </c>
    </row>
    <row r="17" spans="1:5" ht="15.75" customHeight="1">
      <c r="A17" s="9" t="s">
        <v>136</v>
      </c>
      <c r="B17" s="5"/>
      <c r="C17" s="5"/>
      <c r="D17" s="5"/>
      <c r="E17" s="5"/>
    </row>
    <row r="18" spans="1:5" ht="15.75" customHeight="1">
      <c r="A18" s="9"/>
      <c r="B18" s="5"/>
      <c r="C18" s="5"/>
      <c r="D18" s="5"/>
      <c r="E18" s="5"/>
    </row>
  </sheetData>
  <dataValidations count="1">
    <dataValidation type="list" allowBlank="1" showInputMessage="1" showErrorMessage="1" sqref="B2:D16">
      <formula1>"1,2,3,4,5"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CC0000"/>
    <outlinePr summaryBelow="0" summaryRight="0"/>
  </sheetPr>
  <dimension ref="A1:E21"/>
  <sheetViews>
    <sheetView workbookViewId="0">
      <pane ySplit="1" topLeftCell="A10" activePane="bottomLeft" state="frozen"/>
      <selection pane="bottomLeft" activeCell="A13" sqref="A13"/>
    </sheetView>
  </sheetViews>
  <sheetFormatPr defaultColWidth="12.5703125" defaultRowHeight="15.75" customHeight="1"/>
  <cols>
    <col min="1" max="1" width="54.140625" customWidth="1"/>
    <col min="2" max="2" width="36.140625" customWidth="1"/>
    <col min="3" max="3" width="31.140625" customWidth="1"/>
    <col min="4" max="4" width="29" customWidth="1"/>
    <col min="5" max="5" width="25.42578125" customWidth="1"/>
  </cols>
  <sheetData>
    <row r="1" spans="1:5" ht="61.5">
      <c r="A1" s="67" t="s">
        <v>4</v>
      </c>
      <c r="B1" s="69" t="s">
        <v>68</v>
      </c>
      <c r="C1" s="67" t="s">
        <v>71</v>
      </c>
      <c r="D1" s="67" t="s">
        <v>72</v>
      </c>
      <c r="E1" s="68" t="s">
        <v>1</v>
      </c>
    </row>
    <row r="2" spans="1:5" ht="12.75">
      <c r="A2" s="9" t="s">
        <v>89</v>
      </c>
      <c r="B2" s="5">
        <v>3</v>
      </c>
      <c r="C2" s="5">
        <v>5</v>
      </c>
      <c r="D2" s="5">
        <v>5</v>
      </c>
      <c r="E2" s="5">
        <f t="shared" ref="E2:E19" si="0">B2*C2*D2</f>
        <v>75</v>
      </c>
    </row>
    <row r="3" spans="1:5" ht="12.75">
      <c r="A3" s="9" t="s">
        <v>90</v>
      </c>
      <c r="B3" s="5">
        <v>4</v>
      </c>
      <c r="C3" s="5">
        <v>3</v>
      </c>
      <c r="D3" s="5">
        <v>5</v>
      </c>
      <c r="E3" s="5">
        <f t="shared" si="0"/>
        <v>60</v>
      </c>
    </row>
    <row r="4" spans="1:5" ht="12.75">
      <c r="A4" s="9" t="s">
        <v>100</v>
      </c>
      <c r="B4" s="5">
        <v>3</v>
      </c>
      <c r="C4" s="5">
        <v>3</v>
      </c>
      <c r="D4" s="5">
        <v>4</v>
      </c>
      <c r="E4" s="5">
        <f t="shared" si="0"/>
        <v>36</v>
      </c>
    </row>
    <row r="5" spans="1:5" ht="25.5">
      <c r="A5" s="71" t="s">
        <v>91</v>
      </c>
      <c r="B5" s="5">
        <v>4</v>
      </c>
      <c r="C5" s="5">
        <v>3</v>
      </c>
      <c r="D5" s="5">
        <v>5</v>
      </c>
      <c r="E5" s="5">
        <f t="shared" si="0"/>
        <v>60</v>
      </c>
    </row>
    <row r="6" spans="1:5" ht="25.5">
      <c r="A6" s="9" t="s">
        <v>137</v>
      </c>
      <c r="B6" s="5">
        <v>3</v>
      </c>
      <c r="C6" s="5">
        <v>2</v>
      </c>
      <c r="D6" s="5">
        <v>3</v>
      </c>
      <c r="E6" s="5">
        <f t="shared" si="0"/>
        <v>18</v>
      </c>
    </row>
    <row r="7" spans="1:5" ht="25.5">
      <c r="A7" s="82" t="s">
        <v>130</v>
      </c>
      <c r="B7" s="5">
        <v>3</v>
      </c>
      <c r="C7" s="5">
        <v>3</v>
      </c>
      <c r="D7" s="5">
        <v>4</v>
      </c>
      <c r="E7" s="5">
        <f t="shared" si="0"/>
        <v>36</v>
      </c>
    </row>
    <row r="8" spans="1:5" ht="25.5">
      <c r="A8" s="10" t="s">
        <v>138</v>
      </c>
      <c r="B8" s="5">
        <v>3</v>
      </c>
      <c r="C8" s="5">
        <v>4</v>
      </c>
      <c r="D8" s="5">
        <v>4</v>
      </c>
      <c r="E8" s="5">
        <f t="shared" si="0"/>
        <v>48</v>
      </c>
    </row>
    <row r="9" spans="1:5" ht="25.5">
      <c r="A9" s="9" t="s">
        <v>92</v>
      </c>
      <c r="B9" s="5">
        <v>3</v>
      </c>
      <c r="C9" s="5">
        <v>5</v>
      </c>
      <c r="D9" s="5">
        <v>3</v>
      </c>
      <c r="E9" s="5">
        <f t="shared" si="0"/>
        <v>45</v>
      </c>
    </row>
    <row r="10" spans="1:5" ht="15.75" customHeight="1">
      <c r="A10" s="10" t="s">
        <v>93</v>
      </c>
      <c r="B10" s="5">
        <v>3</v>
      </c>
      <c r="C10" s="5">
        <v>5</v>
      </c>
      <c r="D10" s="5">
        <v>4</v>
      </c>
      <c r="E10" s="5">
        <f t="shared" si="0"/>
        <v>60</v>
      </c>
    </row>
    <row r="11" spans="1:5" ht="25.5">
      <c r="A11" s="10" t="s">
        <v>94</v>
      </c>
      <c r="B11" s="5">
        <v>3</v>
      </c>
      <c r="C11" s="5">
        <v>2</v>
      </c>
      <c r="D11" s="5">
        <v>3</v>
      </c>
      <c r="E11" s="5">
        <f t="shared" si="0"/>
        <v>18</v>
      </c>
    </row>
    <row r="12" spans="1:5" ht="15.75" customHeight="1">
      <c r="A12" s="83" t="s">
        <v>95</v>
      </c>
      <c r="B12" s="5">
        <v>4</v>
      </c>
      <c r="C12" s="5">
        <v>4</v>
      </c>
      <c r="D12" s="5">
        <v>4</v>
      </c>
      <c r="E12" s="5">
        <f t="shared" si="0"/>
        <v>64</v>
      </c>
    </row>
    <row r="13" spans="1:5" ht="15.75" customHeight="1">
      <c r="A13" s="253" t="s">
        <v>139</v>
      </c>
      <c r="B13" s="5">
        <v>3</v>
      </c>
      <c r="C13" s="5">
        <v>3</v>
      </c>
      <c r="D13" s="5">
        <v>4</v>
      </c>
      <c r="E13" s="5">
        <f t="shared" si="0"/>
        <v>36</v>
      </c>
    </row>
    <row r="14" spans="1:5" ht="15.75" customHeight="1">
      <c r="A14" s="10" t="s">
        <v>140</v>
      </c>
      <c r="B14" s="5">
        <v>4</v>
      </c>
      <c r="C14" s="5">
        <v>5</v>
      </c>
      <c r="D14" s="5">
        <v>5</v>
      </c>
      <c r="E14" s="5">
        <f t="shared" si="0"/>
        <v>100</v>
      </c>
    </row>
    <row r="15" spans="1:5" ht="15.75" customHeight="1">
      <c r="A15" s="2" t="s">
        <v>96</v>
      </c>
      <c r="B15" s="5">
        <v>4</v>
      </c>
      <c r="C15" s="5">
        <v>4</v>
      </c>
      <c r="D15" s="5">
        <v>4</v>
      </c>
      <c r="E15" s="5">
        <f t="shared" si="0"/>
        <v>64</v>
      </c>
    </row>
    <row r="16" spans="1:5" ht="15.75" customHeight="1">
      <c r="A16" s="2" t="s">
        <v>97</v>
      </c>
      <c r="B16" s="5">
        <v>4</v>
      </c>
      <c r="C16" s="5">
        <v>4</v>
      </c>
      <c r="D16" s="5">
        <v>5</v>
      </c>
      <c r="E16" s="5">
        <f t="shared" si="0"/>
        <v>80</v>
      </c>
    </row>
    <row r="17" spans="1:5" ht="15.75" customHeight="1">
      <c r="A17" s="2" t="s">
        <v>98</v>
      </c>
      <c r="B17" s="5">
        <v>3</v>
      </c>
      <c r="C17" s="5">
        <v>4</v>
      </c>
      <c r="D17" s="5">
        <v>4</v>
      </c>
      <c r="E17" s="5">
        <f t="shared" si="0"/>
        <v>48</v>
      </c>
    </row>
    <row r="18" spans="1:5" ht="15.75" customHeight="1">
      <c r="A18" s="2" t="s">
        <v>99</v>
      </c>
      <c r="B18" s="5">
        <v>4</v>
      </c>
      <c r="C18" s="5">
        <v>3</v>
      </c>
      <c r="D18" s="5">
        <v>5</v>
      </c>
      <c r="E18" s="5">
        <f t="shared" si="0"/>
        <v>60</v>
      </c>
    </row>
    <row r="19" spans="1:5" ht="15.75" customHeight="1">
      <c r="A19" s="2" t="s">
        <v>101</v>
      </c>
      <c r="B19" s="5">
        <v>3</v>
      </c>
      <c r="C19" s="5">
        <v>4</v>
      </c>
      <c r="D19" s="5">
        <v>3</v>
      </c>
      <c r="E19" s="5">
        <f t="shared" si="0"/>
        <v>36</v>
      </c>
    </row>
    <row r="20" spans="1:5" ht="15.75" customHeight="1">
      <c r="A20" s="2"/>
      <c r="B20" s="5"/>
      <c r="C20" s="5"/>
      <c r="D20" s="5"/>
      <c r="E20" s="5"/>
    </row>
    <row r="21" spans="1:5" ht="12.75">
      <c r="A21" s="10"/>
    </row>
  </sheetData>
  <dataValidations count="1">
    <dataValidation type="list" allowBlank="1" showInputMessage="1" showErrorMessage="1" sqref="B2:D20">
      <formula1>"1,2,3,4,5"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AK43"/>
  <sheetViews>
    <sheetView workbookViewId="0">
      <pane ySplit="3" topLeftCell="A42" activePane="bottomLeft" state="frozen"/>
      <selection pane="bottomLeft" activeCell="A3" sqref="A3:C3"/>
    </sheetView>
  </sheetViews>
  <sheetFormatPr defaultColWidth="12.5703125" defaultRowHeight="15.75" customHeight="1"/>
  <cols>
    <col min="1" max="1" width="6.7109375" customWidth="1"/>
    <col min="2" max="2" width="3.7109375" style="97" customWidth="1"/>
    <col min="3" max="3" width="54.85546875" bestFit="1" customWidth="1"/>
    <col min="4" max="7" width="5.140625" customWidth="1"/>
    <col min="8" max="8" width="6.42578125" customWidth="1"/>
    <col min="9" max="9" width="8.140625" bestFit="1" customWidth="1"/>
    <col min="10" max="13" width="5.140625" customWidth="1"/>
    <col min="14" max="14" width="3.28515625" bestFit="1" customWidth="1"/>
    <col min="15" max="16" width="8.140625" bestFit="1" customWidth="1"/>
    <col min="17" max="17" width="10.5703125" bestFit="1" customWidth="1"/>
    <col min="18" max="18" width="5.7109375" bestFit="1" customWidth="1"/>
    <col min="19" max="19" width="5.140625" customWidth="1"/>
    <col min="20" max="20" width="6.140625" customWidth="1"/>
    <col min="21" max="21" width="5.140625" customWidth="1"/>
    <col min="22" max="23" width="7.28515625" bestFit="1" customWidth="1"/>
    <col min="24" max="24" width="5.7109375" bestFit="1" customWidth="1"/>
    <col min="25" max="25" width="8.140625" bestFit="1" customWidth="1"/>
    <col min="26" max="26" width="5.140625" customWidth="1"/>
    <col min="27" max="28" width="5.7109375" bestFit="1" customWidth="1"/>
    <col min="29" max="29" width="4" bestFit="1" customWidth="1"/>
    <col min="30" max="31" width="5.140625" customWidth="1"/>
    <col min="32" max="32" width="8.140625" bestFit="1" customWidth="1"/>
    <col min="33" max="33" width="10.5703125" bestFit="1" customWidth="1"/>
    <col min="34" max="34" width="8.140625" bestFit="1" customWidth="1"/>
    <col min="35" max="35" width="13" bestFit="1" customWidth="1"/>
    <col min="36" max="36" width="8.140625" bestFit="1" customWidth="1"/>
  </cols>
  <sheetData>
    <row r="1" spans="1:37" s="70" customFormat="1" ht="48.75" customHeight="1">
      <c r="A1" s="175" t="s">
        <v>5</v>
      </c>
      <c r="B1" s="176"/>
      <c r="C1" s="177"/>
      <c r="D1" s="183" t="s">
        <v>6</v>
      </c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92" t="s">
        <v>7</v>
      </c>
      <c r="X1" s="169" t="s">
        <v>8</v>
      </c>
      <c r="Y1" s="170"/>
      <c r="Z1" s="170"/>
      <c r="AA1" s="170"/>
      <c r="AB1" s="170"/>
      <c r="AC1" s="170"/>
      <c r="AD1" s="170"/>
      <c r="AE1" s="170"/>
      <c r="AF1" s="170"/>
      <c r="AG1" s="170"/>
      <c r="AH1" s="170"/>
      <c r="AI1" s="170"/>
      <c r="AJ1" s="171"/>
      <c r="AK1" s="166" t="s">
        <v>7</v>
      </c>
    </row>
    <row r="2" spans="1:37" ht="17.25" customHeight="1" thickBot="1">
      <c r="A2" s="178"/>
      <c r="B2" s="179"/>
      <c r="C2" s="180"/>
      <c r="D2" s="73">
        <f>Oportunidades!E2</f>
        <v>100</v>
      </c>
      <c r="E2" s="73">
        <f>Oportunidades!E3</f>
        <v>80</v>
      </c>
      <c r="F2" s="73">
        <f>Oportunidades!E4</f>
        <v>80</v>
      </c>
      <c r="G2" s="73">
        <f>Oportunidades!E6</f>
        <v>36</v>
      </c>
      <c r="H2" s="73">
        <f>Oportunidades!E7</f>
        <v>75</v>
      </c>
      <c r="I2" s="73">
        <f>Oportunidades!E8</f>
        <v>125</v>
      </c>
      <c r="J2" s="73">
        <f>Oportunidades!E9</f>
        <v>64</v>
      </c>
      <c r="K2" s="73">
        <f>Oportunidades!E10</f>
        <v>100</v>
      </c>
      <c r="L2" s="73">
        <f>Oportunidades!E11</f>
        <v>48</v>
      </c>
      <c r="M2" s="73">
        <f>Oportunidades!E12</f>
        <v>60</v>
      </c>
      <c r="N2" s="73">
        <f>Oportunidades!E13</f>
        <v>27</v>
      </c>
      <c r="O2" s="73">
        <f>Oportunidades!E14</f>
        <v>36</v>
      </c>
      <c r="P2" s="73">
        <f>Oportunidades!E15</f>
        <v>36</v>
      </c>
      <c r="Q2" s="73">
        <f>Oportunidades!E16</f>
        <v>80</v>
      </c>
      <c r="R2" s="73">
        <f>Oportunidades!E17</f>
        <v>80</v>
      </c>
      <c r="S2" s="73">
        <f>Oportunidades!E18</f>
        <v>64</v>
      </c>
      <c r="T2" s="73">
        <f>Oportunidades!E19</f>
        <v>64</v>
      </c>
      <c r="U2" s="73">
        <f>Oportunidades!E20</f>
        <v>36</v>
      </c>
      <c r="V2" s="90">
        <f>Oportunidades!E21</f>
        <v>48</v>
      </c>
      <c r="W2" s="193"/>
      <c r="X2" s="73">
        <f>Ameaças!E2</f>
        <v>125</v>
      </c>
      <c r="Y2" s="72">
        <f>Ameaças!E3</f>
        <v>60</v>
      </c>
      <c r="Z2" s="72">
        <f>Ameaças!E4</f>
        <v>100</v>
      </c>
      <c r="AA2" s="72">
        <f>Ameaças!E5</f>
        <v>125</v>
      </c>
      <c r="AB2" s="72">
        <f>Ameaças!E6</f>
        <v>100</v>
      </c>
      <c r="AC2" s="72">
        <f>Ameaças!E7</f>
        <v>100</v>
      </c>
      <c r="AD2" s="72">
        <f>Ameaças!E8</f>
        <v>100</v>
      </c>
      <c r="AE2" s="72">
        <f>Ameaças!E9</f>
        <v>125</v>
      </c>
      <c r="AF2" s="72">
        <f>Ameaças!E10</f>
        <v>45</v>
      </c>
      <c r="AG2" s="72">
        <f>Ameaças!E11</f>
        <v>24</v>
      </c>
      <c r="AH2" s="72">
        <f>Ameaças!E12</f>
        <v>40</v>
      </c>
      <c r="AI2" s="72">
        <f>Ameaças!E13</f>
        <v>100</v>
      </c>
      <c r="AJ2" s="72">
        <f>Ameaças!E14</f>
        <v>64</v>
      </c>
      <c r="AK2" s="167"/>
    </row>
    <row r="3" spans="1:37" ht="154.5" customHeight="1" thickBot="1">
      <c r="A3" s="181" t="s">
        <v>9</v>
      </c>
      <c r="B3" s="182"/>
      <c r="C3" s="182"/>
      <c r="D3" s="88" t="str">
        <f>Oportunidades!A2</f>
        <v>Elevação no valor das bolsas de estudo na PG</v>
      </c>
      <c r="E3" s="89" t="str">
        <f>Oportunidades!A3</f>
        <v>Possibilidade de parcerias com a iniciativa privada</v>
      </c>
      <c r="F3" s="89" t="str">
        <f>Oportunidades!A4</f>
        <v>Crescimento do agronegócio</v>
      </c>
      <c r="G3" s="89" t="str">
        <f>Oportunidades!A6</f>
        <v>Agronegócio ser área prioritária para o CNPq</v>
      </c>
      <c r="H3" s="89" t="str">
        <f>Oportunidades!A7</f>
        <v>Prestação de serviços técnicos especializados</v>
      </c>
      <c r="I3" s="89" t="str">
        <f>Oportunidades!A8</f>
        <v>Participação em editais de apoio às pesquisas em agências de fomento</v>
      </c>
      <c r="J3" s="89" t="str">
        <f>Oportunidades!A9</f>
        <v>Possibilidade de parcerias entre Instituições das diferentes regiões do Brasil</v>
      </c>
      <c r="K3" s="89" t="str">
        <f>Oportunidades!A10</f>
        <v>Associar as pesquisas às demandas da sociedade</v>
      </c>
      <c r="L3" s="89" t="str">
        <f>Oportunidades!A11</f>
        <v>Muita demanda de pesquisa pela indústria</v>
      </c>
      <c r="M3" s="89" t="str">
        <f>Oportunidades!A12</f>
        <v>Aumento no número de editais para fomento</v>
      </c>
      <c r="N3" s="89" t="str">
        <f>Oportunidades!A13</f>
        <v>Aproximação com SBZ e RBZ</v>
      </c>
      <c r="O3" s="89" t="str">
        <f>Oportunidades!A14</f>
        <v>Oportunidade de aumentar a visibilidade do Programa via marketing digital</v>
      </c>
      <c r="P3" s="89" t="str">
        <f>Oportunidades!A15</f>
        <v>Atuar na produção animal sustentável atendendo aos ODS da ONU</v>
      </c>
      <c r="Q3" s="89" t="str">
        <f>Oportunidades!A16</f>
        <v>Trabalhar o desenvolvimento do pensamento para inovação e empreendedorismo nos discentes e docentes</v>
      </c>
      <c r="R3" s="89" t="str">
        <f>Oportunidades!A17</f>
        <v>Geração de talentos para o mercado</v>
      </c>
      <c r="S3" s="89" t="str">
        <f>Oportunidades!A18</f>
        <v>Incentivo à execução de pós doc no exterior</v>
      </c>
      <c r="T3" s="89" t="str">
        <f>Oportunidades!A19</f>
        <v>Parcerias internacionais</v>
      </c>
      <c r="U3" s="89" t="str">
        <f>Oportunidades!A20</f>
        <v>Possibilidade de gerar lideranças científicas para a área</v>
      </c>
      <c r="V3" s="91" t="str">
        <f>Oportunidades!A21</f>
        <v>Formação e participação em redes de pesquisa</v>
      </c>
      <c r="W3" s="193"/>
      <c r="X3" s="127" t="str">
        <f>Ameaças!A2</f>
        <v>Processos de compras morosos pelas fundações de apoio</v>
      </c>
      <c r="Y3" s="128" t="str">
        <f>Ameaças!A3</f>
        <v>O desestímulo para que jovens docentes façam pesquisa nos últimos anos</v>
      </c>
      <c r="Z3" s="128" t="str">
        <f>Ameaças!A4</f>
        <v>Redução de procura de discentes para o PPGZ</v>
      </c>
      <c r="AA3" s="128" t="str">
        <f>Ameaças!A5</f>
        <v>Baixo financiamento público para a pesquisa</v>
      </c>
      <c r="AB3" s="128" t="str">
        <f>Ameaças!A6</f>
        <v>Baixo financiamento público para a UFLA</v>
      </c>
      <c r="AC3" s="128" t="str">
        <f>Ameaças!A7</f>
        <v>Baixa qualidade dos estudantes</v>
      </c>
      <c r="AD3" s="128" t="str">
        <f>Ameaças!A8</f>
        <v>Baixa procura pelos estudantes pelo PPGZ</v>
      </c>
      <c r="AE3" s="128" t="str">
        <f>Ameaças!A9</f>
        <v>Redução no número de bolsas</v>
      </c>
      <c r="AF3" s="128" t="str">
        <f>Ameaças!A10</f>
        <v>Concorrências com universidades paulistas que têm mais infraestrutura e recursos</v>
      </c>
      <c r="AG3" s="128" t="str">
        <f>Ameaças!A11</f>
        <v>Ofertas de cursos por outras instituições, principalmente de especialização com enfoque prático</v>
      </c>
      <c r="AH3" s="128" t="str">
        <f>Ameaças!A12</f>
        <v>Falta de reconhecimento pela socidade da importância das Universidades de pesquisa</v>
      </c>
      <c r="AI3" s="128" t="str">
        <f>Ameaças!A13</f>
        <v>Ausência de políticas públicas para fixação de servidores e técnicos, principalmente de laboratórios, quanto aos salários e oportunidades de concursos</v>
      </c>
      <c r="AJ3" s="129" t="str">
        <f>Ameaças!A14</f>
        <v xml:space="preserve">Risco de evasão e redução do corpo docente com o cenário atual </v>
      </c>
      <c r="AK3" s="168"/>
    </row>
    <row r="4" spans="1:37" ht="12.75">
      <c r="A4" s="185" t="s">
        <v>10</v>
      </c>
      <c r="B4" s="94">
        <f>Forças!E2</f>
        <v>80</v>
      </c>
      <c r="C4" s="17" t="str">
        <f>Forças!A2</f>
        <v>Corpo docente qualificado e experiente</v>
      </c>
      <c r="D4" s="74">
        <v>0</v>
      </c>
      <c r="E4" s="74">
        <v>5</v>
      </c>
      <c r="F4" s="74">
        <v>2</v>
      </c>
      <c r="G4" s="74">
        <v>3</v>
      </c>
      <c r="H4" s="74">
        <v>5</v>
      </c>
      <c r="I4" s="74">
        <v>5</v>
      </c>
      <c r="J4" s="74">
        <v>5</v>
      </c>
      <c r="K4" s="74">
        <v>4</v>
      </c>
      <c r="L4" s="74">
        <v>5</v>
      </c>
      <c r="M4" s="74">
        <v>5</v>
      </c>
      <c r="N4" s="75">
        <v>5</v>
      </c>
      <c r="O4" s="87">
        <v>3</v>
      </c>
      <c r="P4" s="75">
        <v>5</v>
      </c>
      <c r="Q4" s="75">
        <v>3</v>
      </c>
      <c r="R4" s="75">
        <v>5</v>
      </c>
      <c r="S4" s="87">
        <v>5</v>
      </c>
      <c r="T4" s="87">
        <v>5</v>
      </c>
      <c r="U4" s="87">
        <v>5</v>
      </c>
      <c r="V4" s="87">
        <v>5</v>
      </c>
      <c r="W4" s="103">
        <f t="shared" ref="W4:W18" si="0">SUM(D4:V4)</f>
        <v>80</v>
      </c>
      <c r="X4" s="117">
        <v>3</v>
      </c>
      <c r="Y4" s="118">
        <v>4</v>
      </c>
      <c r="Z4" s="118">
        <v>5</v>
      </c>
      <c r="AA4" s="118">
        <v>4</v>
      </c>
      <c r="AB4" s="118">
        <v>3</v>
      </c>
      <c r="AC4" s="118">
        <v>3</v>
      </c>
      <c r="AD4" s="118">
        <v>4</v>
      </c>
      <c r="AE4" s="118">
        <v>3</v>
      </c>
      <c r="AF4" s="118">
        <v>4</v>
      </c>
      <c r="AG4" s="118">
        <v>4</v>
      </c>
      <c r="AH4" s="118">
        <v>1</v>
      </c>
      <c r="AI4" s="118">
        <v>1</v>
      </c>
      <c r="AJ4" s="119">
        <v>3</v>
      </c>
      <c r="AK4" s="125">
        <f>SUM(X4:AJ4)</f>
        <v>42</v>
      </c>
    </row>
    <row r="5" spans="1:37" ht="12.75">
      <c r="A5" s="186"/>
      <c r="B5" s="94">
        <f>Forças!E3</f>
        <v>80</v>
      </c>
      <c r="C5" s="17" t="str">
        <f>Forças!A3</f>
        <v>Geração de conhecimento de alto nível</v>
      </c>
      <c r="D5" s="74">
        <v>1</v>
      </c>
      <c r="E5" s="74">
        <v>4</v>
      </c>
      <c r="F5" s="74">
        <v>3</v>
      </c>
      <c r="G5" s="74">
        <v>4</v>
      </c>
      <c r="H5" s="19">
        <v>3</v>
      </c>
      <c r="I5" s="19">
        <v>5</v>
      </c>
      <c r="J5" s="19">
        <v>5</v>
      </c>
      <c r="K5" s="19">
        <v>4</v>
      </c>
      <c r="L5" s="19">
        <v>5</v>
      </c>
      <c r="M5" s="19">
        <v>5</v>
      </c>
      <c r="N5" s="20">
        <v>2</v>
      </c>
      <c r="O5" s="21">
        <v>4</v>
      </c>
      <c r="P5" s="20">
        <v>5</v>
      </c>
      <c r="Q5" s="20">
        <v>5</v>
      </c>
      <c r="R5" s="20">
        <v>5</v>
      </c>
      <c r="S5" s="21">
        <v>5</v>
      </c>
      <c r="T5" s="87">
        <v>5</v>
      </c>
      <c r="U5" s="87">
        <v>3</v>
      </c>
      <c r="V5" s="87">
        <v>5</v>
      </c>
      <c r="W5" s="104">
        <f t="shared" si="0"/>
        <v>78</v>
      </c>
      <c r="X5" s="120">
        <v>2</v>
      </c>
      <c r="Y5" s="31">
        <v>4</v>
      </c>
      <c r="Z5" s="31">
        <v>3</v>
      </c>
      <c r="AA5" s="31">
        <v>4</v>
      </c>
      <c r="AB5" s="31">
        <v>1</v>
      </c>
      <c r="AC5" s="31">
        <v>1</v>
      </c>
      <c r="AD5" s="31">
        <v>2</v>
      </c>
      <c r="AE5" s="31">
        <v>3</v>
      </c>
      <c r="AF5" s="31">
        <v>5</v>
      </c>
      <c r="AG5" s="31">
        <v>4</v>
      </c>
      <c r="AH5" s="31">
        <v>3</v>
      </c>
      <c r="AI5" s="31">
        <v>1</v>
      </c>
      <c r="AJ5" s="121">
        <v>3</v>
      </c>
      <c r="AK5" s="126">
        <f t="shared" ref="AK5:AK18" si="1">SUM(X5:AJ5)</f>
        <v>36</v>
      </c>
    </row>
    <row r="6" spans="1:37" ht="12.75">
      <c r="A6" s="186"/>
      <c r="B6" s="94">
        <f>Forças!E4</f>
        <v>60</v>
      </c>
      <c r="C6" s="17" t="str">
        <f>Forças!A4</f>
        <v>Produção científica de qualidade</v>
      </c>
      <c r="D6" s="74">
        <v>3</v>
      </c>
      <c r="E6" s="74">
        <v>4</v>
      </c>
      <c r="F6" s="74">
        <v>3</v>
      </c>
      <c r="G6" s="74">
        <v>4</v>
      </c>
      <c r="H6" s="19">
        <v>3</v>
      </c>
      <c r="I6" s="19">
        <v>5</v>
      </c>
      <c r="J6" s="19">
        <v>5</v>
      </c>
      <c r="K6" s="19">
        <v>4</v>
      </c>
      <c r="L6" s="19">
        <v>5</v>
      </c>
      <c r="M6" s="19">
        <v>5</v>
      </c>
      <c r="N6" s="20">
        <v>2</v>
      </c>
      <c r="O6" s="21">
        <v>4</v>
      </c>
      <c r="P6" s="20">
        <v>5</v>
      </c>
      <c r="Q6" s="20">
        <v>3</v>
      </c>
      <c r="R6" s="20">
        <v>4</v>
      </c>
      <c r="S6" s="21">
        <v>5</v>
      </c>
      <c r="T6" s="87">
        <v>5</v>
      </c>
      <c r="U6" s="87">
        <v>4</v>
      </c>
      <c r="V6" s="87">
        <v>5</v>
      </c>
      <c r="W6" s="104">
        <f t="shared" si="0"/>
        <v>78</v>
      </c>
      <c r="X6" s="120">
        <v>2</v>
      </c>
      <c r="Y6" s="31">
        <v>4</v>
      </c>
      <c r="Z6" s="31">
        <v>3</v>
      </c>
      <c r="AA6" s="31">
        <v>4</v>
      </c>
      <c r="AB6" s="31">
        <v>1</v>
      </c>
      <c r="AC6" s="31">
        <v>1</v>
      </c>
      <c r="AD6" s="31">
        <v>2</v>
      </c>
      <c r="AE6" s="31">
        <v>3</v>
      </c>
      <c r="AF6" s="31">
        <v>5</v>
      </c>
      <c r="AG6" s="31">
        <v>4</v>
      </c>
      <c r="AH6" s="31">
        <v>3</v>
      </c>
      <c r="AI6" s="31">
        <v>1</v>
      </c>
      <c r="AJ6" s="121">
        <v>3</v>
      </c>
      <c r="AK6" s="126">
        <f t="shared" si="1"/>
        <v>36</v>
      </c>
    </row>
    <row r="7" spans="1:37" ht="12.75">
      <c r="A7" s="186"/>
      <c r="B7" s="94">
        <f>Forças!E5</f>
        <v>64</v>
      </c>
      <c r="C7" s="17" t="str">
        <f>Forças!A5</f>
        <v>Tradição e reconhecimento institucional e do PPGZ</v>
      </c>
      <c r="D7" s="74">
        <v>1</v>
      </c>
      <c r="E7" s="74">
        <v>5</v>
      </c>
      <c r="F7" s="74">
        <v>2</v>
      </c>
      <c r="G7" s="74">
        <v>5</v>
      </c>
      <c r="H7" s="19">
        <v>5</v>
      </c>
      <c r="I7" s="19">
        <v>5</v>
      </c>
      <c r="J7" s="19">
        <v>5</v>
      </c>
      <c r="K7" s="19">
        <v>4</v>
      </c>
      <c r="L7" s="19">
        <v>5</v>
      </c>
      <c r="M7" s="19">
        <v>5</v>
      </c>
      <c r="N7" s="20">
        <v>5</v>
      </c>
      <c r="O7" s="21">
        <v>4</v>
      </c>
      <c r="P7" s="20">
        <v>5</v>
      </c>
      <c r="Q7" s="20">
        <v>3</v>
      </c>
      <c r="R7" s="20">
        <v>5</v>
      </c>
      <c r="S7" s="21">
        <v>4</v>
      </c>
      <c r="T7" s="87">
        <v>5</v>
      </c>
      <c r="U7" s="87">
        <v>5</v>
      </c>
      <c r="V7" s="87">
        <v>5</v>
      </c>
      <c r="W7" s="104">
        <f t="shared" si="0"/>
        <v>83</v>
      </c>
      <c r="X7" s="120">
        <v>1</v>
      </c>
      <c r="Y7" s="31">
        <v>4</v>
      </c>
      <c r="Z7" s="31">
        <v>5</v>
      </c>
      <c r="AA7" s="31">
        <v>5</v>
      </c>
      <c r="AB7" s="31">
        <v>3</v>
      </c>
      <c r="AC7" s="31">
        <v>3</v>
      </c>
      <c r="AD7" s="31">
        <v>4</v>
      </c>
      <c r="AE7" s="31">
        <v>3</v>
      </c>
      <c r="AF7" s="31">
        <v>5</v>
      </c>
      <c r="AG7" s="31">
        <v>4</v>
      </c>
      <c r="AH7" s="31">
        <v>4</v>
      </c>
      <c r="AI7" s="31">
        <v>2</v>
      </c>
      <c r="AJ7" s="121">
        <v>3</v>
      </c>
      <c r="AK7" s="126">
        <f t="shared" si="1"/>
        <v>46</v>
      </c>
    </row>
    <row r="8" spans="1:37" ht="12.75">
      <c r="A8" s="186"/>
      <c r="B8" s="94">
        <f>Forças!E6</f>
        <v>60</v>
      </c>
      <c r="C8" s="17" t="str">
        <f>Forças!A6</f>
        <v>Estrutura de campo ou setores</v>
      </c>
      <c r="D8" s="18">
        <v>0</v>
      </c>
      <c r="E8" s="19">
        <v>5</v>
      </c>
      <c r="F8" s="19">
        <v>3</v>
      </c>
      <c r="G8" s="19">
        <v>4</v>
      </c>
      <c r="H8" s="19">
        <v>5</v>
      </c>
      <c r="I8" s="19">
        <v>5</v>
      </c>
      <c r="J8" s="19">
        <v>4</v>
      </c>
      <c r="K8" s="19">
        <v>4</v>
      </c>
      <c r="L8" s="19">
        <v>5</v>
      </c>
      <c r="M8" s="19">
        <v>5</v>
      </c>
      <c r="N8" s="20">
        <v>2</v>
      </c>
      <c r="O8" s="21">
        <v>5</v>
      </c>
      <c r="P8" s="20">
        <v>5</v>
      </c>
      <c r="Q8" s="20">
        <v>3</v>
      </c>
      <c r="R8" s="20">
        <v>4</v>
      </c>
      <c r="S8" s="21">
        <v>3</v>
      </c>
      <c r="T8" s="87">
        <v>3</v>
      </c>
      <c r="U8" s="87">
        <v>2</v>
      </c>
      <c r="V8" s="87">
        <v>5</v>
      </c>
      <c r="W8" s="104">
        <f t="shared" si="0"/>
        <v>72</v>
      </c>
      <c r="X8" s="120">
        <v>3</v>
      </c>
      <c r="Y8" s="31">
        <v>5</v>
      </c>
      <c r="Z8" s="31">
        <v>5</v>
      </c>
      <c r="AA8" s="31">
        <v>3</v>
      </c>
      <c r="AB8" s="31">
        <v>3</v>
      </c>
      <c r="AC8" s="31">
        <v>3</v>
      </c>
      <c r="AD8" s="31">
        <v>3</v>
      </c>
      <c r="AE8" s="31">
        <v>1</v>
      </c>
      <c r="AF8" s="31">
        <v>3</v>
      </c>
      <c r="AG8" s="31">
        <v>3</v>
      </c>
      <c r="AH8" s="31">
        <v>1</v>
      </c>
      <c r="AI8" s="31">
        <v>1</v>
      </c>
      <c r="AJ8" s="121">
        <v>2</v>
      </c>
      <c r="AK8" s="126">
        <f t="shared" si="1"/>
        <v>36</v>
      </c>
    </row>
    <row r="9" spans="1:37" ht="12.75">
      <c r="A9" s="186"/>
      <c r="B9" s="94">
        <f>Forças!E7</f>
        <v>60</v>
      </c>
      <c r="C9" s="17" t="str">
        <f>Forças!A7</f>
        <v>Estrutura de laboratórios</v>
      </c>
      <c r="D9" s="18">
        <v>0</v>
      </c>
      <c r="E9" s="19">
        <v>5</v>
      </c>
      <c r="F9" s="19">
        <v>3</v>
      </c>
      <c r="G9" s="19">
        <v>4</v>
      </c>
      <c r="H9" s="19">
        <v>5</v>
      </c>
      <c r="I9" s="19">
        <v>5</v>
      </c>
      <c r="J9" s="19">
        <v>4</v>
      </c>
      <c r="K9" s="19">
        <v>4</v>
      </c>
      <c r="L9" s="19">
        <v>5</v>
      </c>
      <c r="M9" s="19">
        <v>5</v>
      </c>
      <c r="N9" s="20">
        <v>2</v>
      </c>
      <c r="O9" s="21">
        <v>5</v>
      </c>
      <c r="P9" s="20">
        <v>5</v>
      </c>
      <c r="Q9" s="20">
        <v>3</v>
      </c>
      <c r="R9" s="20">
        <v>4</v>
      </c>
      <c r="S9" s="21">
        <v>3</v>
      </c>
      <c r="T9" s="87">
        <v>3</v>
      </c>
      <c r="U9" s="87">
        <v>2</v>
      </c>
      <c r="V9" s="87">
        <v>5</v>
      </c>
      <c r="W9" s="104">
        <f t="shared" si="0"/>
        <v>72</v>
      </c>
      <c r="X9" s="120">
        <v>3</v>
      </c>
      <c r="Y9" s="31">
        <v>5</v>
      </c>
      <c r="Z9" s="31">
        <v>5</v>
      </c>
      <c r="AA9" s="31">
        <v>3</v>
      </c>
      <c r="AB9" s="31">
        <v>3</v>
      </c>
      <c r="AC9" s="31">
        <v>3</v>
      </c>
      <c r="AD9" s="31">
        <v>3</v>
      </c>
      <c r="AE9" s="31">
        <v>1</v>
      </c>
      <c r="AF9" s="31">
        <v>3</v>
      </c>
      <c r="AG9" s="31">
        <v>3</v>
      </c>
      <c r="AH9" s="31">
        <v>1</v>
      </c>
      <c r="AI9" s="31">
        <v>1</v>
      </c>
      <c r="AJ9" s="121">
        <v>2</v>
      </c>
      <c r="AK9" s="126">
        <f t="shared" si="1"/>
        <v>36</v>
      </c>
    </row>
    <row r="10" spans="1:37" ht="12.75">
      <c r="A10" s="186"/>
      <c r="B10" s="94">
        <f>Forças!E8</f>
        <v>36</v>
      </c>
      <c r="C10" s="17" t="str">
        <f>Forças!A8</f>
        <v>Localização geográfica estratégica</v>
      </c>
      <c r="D10" s="18">
        <v>1</v>
      </c>
      <c r="E10" s="19">
        <v>5</v>
      </c>
      <c r="F10" s="19">
        <v>5</v>
      </c>
      <c r="G10" s="19">
        <v>2</v>
      </c>
      <c r="H10" s="19">
        <v>5</v>
      </c>
      <c r="I10" s="19">
        <v>3</v>
      </c>
      <c r="J10" s="19">
        <v>5</v>
      </c>
      <c r="K10" s="19">
        <v>4</v>
      </c>
      <c r="L10" s="19">
        <v>5</v>
      </c>
      <c r="M10" s="19">
        <v>3</v>
      </c>
      <c r="N10" s="20">
        <v>5</v>
      </c>
      <c r="O10" s="21">
        <v>5</v>
      </c>
      <c r="P10" s="20">
        <v>5</v>
      </c>
      <c r="Q10" s="20">
        <v>5</v>
      </c>
      <c r="R10" s="20">
        <v>5</v>
      </c>
      <c r="S10" s="21">
        <v>3</v>
      </c>
      <c r="T10" s="87">
        <v>3</v>
      </c>
      <c r="U10" s="87">
        <v>5</v>
      </c>
      <c r="V10" s="87">
        <v>5</v>
      </c>
      <c r="W10" s="104">
        <f t="shared" si="0"/>
        <v>79</v>
      </c>
      <c r="X10" s="120">
        <v>4</v>
      </c>
      <c r="Y10" s="31">
        <v>5</v>
      </c>
      <c r="Z10" s="31">
        <v>5</v>
      </c>
      <c r="AA10" s="31">
        <v>3</v>
      </c>
      <c r="AB10" s="31">
        <v>3</v>
      </c>
      <c r="AC10" s="31">
        <v>4</v>
      </c>
      <c r="AD10" s="31">
        <v>4</v>
      </c>
      <c r="AE10" s="31">
        <v>2</v>
      </c>
      <c r="AF10" s="31">
        <v>4</v>
      </c>
      <c r="AG10" s="31">
        <v>4</v>
      </c>
      <c r="AH10" s="31">
        <v>3</v>
      </c>
      <c r="AI10" s="31">
        <v>3</v>
      </c>
      <c r="AJ10" s="121">
        <v>3</v>
      </c>
      <c r="AK10" s="126">
        <f t="shared" si="1"/>
        <v>47</v>
      </c>
    </row>
    <row r="11" spans="1:37" ht="12.75">
      <c r="A11" s="186"/>
      <c r="B11" s="94">
        <f>Forças!E9</f>
        <v>24</v>
      </c>
      <c r="C11" s="17" t="str">
        <f>Forças!A9</f>
        <v>Vocação extensionista</v>
      </c>
      <c r="D11" s="18">
        <v>0</v>
      </c>
      <c r="E11" s="19">
        <v>4</v>
      </c>
      <c r="F11" s="19">
        <v>5</v>
      </c>
      <c r="G11" s="19">
        <v>2</v>
      </c>
      <c r="H11" s="19">
        <v>5</v>
      </c>
      <c r="I11" s="19">
        <v>2</v>
      </c>
      <c r="J11" s="19">
        <v>3</v>
      </c>
      <c r="K11" s="19">
        <v>5</v>
      </c>
      <c r="L11" s="19">
        <v>5</v>
      </c>
      <c r="M11" s="19">
        <v>2</v>
      </c>
      <c r="N11" s="20">
        <v>1</v>
      </c>
      <c r="O11" s="21">
        <v>5</v>
      </c>
      <c r="P11" s="20">
        <v>5</v>
      </c>
      <c r="Q11" s="20">
        <v>5</v>
      </c>
      <c r="R11" s="20">
        <v>3</v>
      </c>
      <c r="S11" s="21">
        <v>1</v>
      </c>
      <c r="T11" s="87">
        <v>1</v>
      </c>
      <c r="U11" s="87">
        <v>3</v>
      </c>
      <c r="V11" s="87">
        <v>3</v>
      </c>
      <c r="W11" s="104">
        <f t="shared" si="0"/>
        <v>60</v>
      </c>
      <c r="X11" s="120">
        <v>1</v>
      </c>
      <c r="Y11" s="31">
        <v>4</v>
      </c>
      <c r="Z11" s="31">
        <v>4</v>
      </c>
      <c r="AA11" s="31">
        <v>2</v>
      </c>
      <c r="AB11" s="31">
        <v>4</v>
      </c>
      <c r="AC11" s="31">
        <v>2</v>
      </c>
      <c r="AD11" s="31">
        <v>2</v>
      </c>
      <c r="AE11" s="31">
        <v>1</v>
      </c>
      <c r="AF11" s="31">
        <v>3</v>
      </c>
      <c r="AG11" s="31">
        <v>3</v>
      </c>
      <c r="AH11" s="31">
        <v>3</v>
      </c>
      <c r="AI11" s="31">
        <v>1</v>
      </c>
      <c r="AJ11" s="121">
        <v>2</v>
      </c>
      <c r="AK11" s="126">
        <f t="shared" si="1"/>
        <v>32</v>
      </c>
    </row>
    <row r="12" spans="1:37" ht="12.75">
      <c r="A12" s="186"/>
      <c r="B12" s="94">
        <f>Forças!E10</f>
        <v>24</v>
      </c>
      <c r="C12" s="17" t="str">
        <f>Forças!A10</f>
        <v>Projeto pedagógico do curso</v>
      </c>
      <c r="D12" s="18">
        <v>0</v>
      </c>
      <c r="E12" s="19">
        <v>2</v>
      </c>
      <c r="F12" s="19">
        <v>1</v>
      </c>
      <c r="G12" s="19">
        <v>1</v>
      </c>
      <c r="H12" s="19">
        <v>1</v>
      </c>
      <c r="I12" s="19">
        <v>1</v>
      </c>
      <c r="J12" s="19">
        <v>2</v>
      </c>
      <c r="K12" s="19">
        <v>3</v>
      </c>
      <c r="L12" s="19">
        <v>2</v>
      </c>
      <c r="M12" s="19">
        <v>1</v>
      </c>
      <c r="N12" s="20">
        <v>1</v>
      </c>
      <c r="O12" s="21">
        <v>1</v>
      </c>
      <c r="P12" s="20">
        <v>3</v>
      </c>
      <c r="Q12" s="20">
        <v>3</v>
      </c>
      <c r="R12" s="20">
        <v>5</v>
      </c>
      <c r="S12" s="21">
        <v>3</v>
      </c>
      <c r="T12" s="87">
        <v>3</v>
      </c>
      <c r="U12" s="87">
        <v>2</v>
      </c>
      <c r="V12" s="87">
        <v>3</v>
      </c>
      <c r="W12" s="104">
        <f t="shared" si="0"/>
        <v>38</v>
      </c>
      <c r="X12" s="120">
        <v>0</v>
      </c>
      <c r="Y12" s="31">
        <v>3</v>
      </c>
      <c r="Z12" s="31">
        <v>4</v>
      </c>
      <c r="AA12" s="31">
        <v>1</v>
      </c>
      <c r="AB12" s="31">
        <v>3</v>
      </c>
      <c r="AC12" s="31">
        <v>2</v>
      </c>
      <c r="AD12" s="31">
        <v>2</v>
      </c>
      <c r="AE12" s="31">
        <v>1</v>
      </c>
      <c r="AF12" s="31">
        <v>4</v>
      </c>
      <c r="AG12" s="31">
        <v>4</v>
      </c>
      <c r="AH12" s="31">
        <v>1</v>
      </c>
      <c r="AI12" s="31">
        <v>1</v>
      </c>
      <c r="AJ12" s="121">
        <v>2</v>
      </c>
      <c r="AK12" s="126">
        <f t="shared" si="1"/>
        <v>28</v>
      </c>
    </row>
    <row r="13" spans="1:37" ht="12.75">
      <c r="A13" s="186"/>
      <c r="B13" s="94">
        <f>Forças!E11</f>
        <v>60</v>
      </c>
      <c r="C13" s="17" t="str">
        <f>Forças!A11</f>
        <v>Interação com a indústria</v>
      </c>
      <c r="D13" s="18">
        <v>3</v>
      </c>
      <c r="E13" s="19">
        <v>5</v>
      </c>
      <c r="F13" s="19">
        <v>5</v>
      </c>
      <c r="G13" s="19">
        <v>4</v>
      </c>
      <c r="H13" s="19">
        <v>5</v>
      </c>
      <c r="I13" s="19">
        <v>3</v>
      </c>
      <c r="J13" s="19">
        <v>4</v>
      </c>
      <c r="K13" s="19">
        <v>5</v>
      </c>
      <c r="L13" s="19">
        <v>5</v>
      </c>
      <c r="M13" s="19">
        <v>3</v>
      </c>
      <c r="N13" s="20">
        <v>3</v>
      </c>
      <c r="O13" s="21">
        <v>5</v>
      </c>
      <c r="P13" s="20">
        <v>4</v>
      </c>
      <c r="Q13" s="20">
        <v>5</v>
      </c>
      <c r="R13" s="20">
        <v>5</v>
      </c>
      <c r="S13" s="21">
        <v>4</v>
      </c>
      <c r="T13" s="87">
        <v>4</v>
      </c>
      <c r="U13" s="87">
        <v>4</v>
      </c>
      <c r="V13" s="87">
        <v>5</v>
      </c>
      <c r="W13" s="104">
        <f t="shared" si="0"/>
        <v>81</v>
      </c>
      <c r="X13" s="120">
        <v>4</v>
      </c>
      <c r="Y13" s="31">
        <v>5</v>
      </c>
      <c r="Z13" s="31">
        <v>4</v>
      </c>
      <c r="AA13" s="31">
        <v>5</v>
      </c>
      <c r="AB13" s="31">
        <v>5</v>
      </c>
      <c r="AC13" s="31">
        <v>3</v>
      </c>
      <c r="AD13" s="31">
        <v>4</v>
      </c>
      <c r="AE13" s="31">
        <v>4</v>
      </c>
      <c r="AF13" s="31">
        <v>3</v>
      </c>
      <c r="AG13" s="31">
        <v>3</v>
      </c>
      <c r="AH13" s="31">
        <v>3</v>
      </c>
      <c r="AI13" s="31">
        <v>2</v>
      </c>
      <c r="AJ13" s="121">
        <v>4</v>
      </c>
      <c r="AK13" s="126">
        <f t="shared" si="1"/>
        <v>49</v>
      </c>
    </row>
    <row r="14" spans="1:37" ht="12.75">
      <c r="A14" s="186"/>
      <c r="B14" s="94">
        <f>Forças!E12</f>
        <v>80</v>
      </c>
      <c r="C14" s="17" t="str">
        <f>Forças!A12</f>
        <v>Alta capacidade na captação de recursos públicos</v>
      </c>
      <c r="D14" s="18">
        <v>3</v>
      </c>
      <c r="E14" s="19">
        <v>4</v>
      </c>
      <c r="F14" s="19">
        <v>3</v>
      </c>
      <c r="G14" s="19">
        <v>5</v>
      </c>
      <c r="H14" s="19">
        <v>4</v>
      </c>
      <c r="I14" s="19">
        <v>5</v>
      </c>
      <c r="J14" s="19">
        <v>5</v>
      </c>
      <c r="K14" s="19">
        <v>4</v>
      </c>
      <c r="L14" s="19">
        <v>3</v>
      </c>
      <c r="M14" s="19">
        <v>5</v>
      </c>
      <c r="N14" s="20">
        <v>4</v>
      </c>
      <c r="O14" s="21">
        <v>4</v>
      </c>
      <c r="P14" s="20">
        <v>5</v>
      </c>
      <c r="Q14" s="20">
        <v>3</v>
      </c>
      <c r="R14" s="20">
        <v>3</v>
      </c>
      <c r="S14" s="21">
        <v>5</v>
      </c>
      <c r="T14" s="87">
        <v>5</v>
      </c>
      <c r="U14" s="87">
        <v>4</v>
      </c>
      <c r="V14" s="87">
        <v>5</v>
      </c>
      <c r="W14" s="104">
        <f t="shared" si="0"/>
        <v>79</v>
      </c>
      <c r="X14" s="120">
        <v>3</v>
      </c>
      <c r="Y14" s="31">
        <v>5</v>
      </c>
      <c r="Z14" s="31">
        <v>4</v>
      </c>
      <c r="AA14" s="31">
        <v>4</v>
      </c>
      <c r="AB14" s="31">
        <v>5</v>
      </c>
      <c r="AC14" s="31">
        <v>3</v>
      </c>
      <c r="AD14" s="31">
        <v>4</v>
      </c>
      <c r="AE14" s="31">
        <v>4</v>
      </c>
      <c r="AF14" s="31">
        <v>4</v>
      </c>
      <c r="AG14" s="31">
        <v>2</v>
      </c>
      <c r="AH14" s="31">
        <v>3</v>
      </c>
      <c r="AI14" s="31">
        <v>2</v>
      </c>
      <c r="AJ14" s="121">
        <v>4</v>
      </c>
      <c r="AK14" s="126">
        <f t="shared" si="1"/>
        <v>47</v>
      </c>
    </row>
    <row r="15" spans="1:37" ht="12.75">
      <c r="A15" s="186"/>
      <c r="B15" s="94">
        <f>Forças!E13</f>
        <v>45</v>
      </c>
      <c r="C15" s="17" t="str">
        <f>Forças!A13</f>
        <v>Alta capacidade na captação de recursos com iniciativa privada</v>
      </c>
      <c r="D15" s="18">
        <v>3</v>
      </c>
      <c r="E15" s="19">
        <v>5</v>
      </c>
      <c r="F15" s="19">
        <v>5</v>
      </c>
      <c r="G15" s="19">
        <v>3</v>
      </c>
      <c r="H15" s="19">
        <v>5</v>
      </c>
      <c r="I15" s="19">
        <v>3</v>
      </c>
      <c r="J15" s="19">
        <v>3</v>
      </c>
      <c r="K15" s="19">
        <v>5</v>
      </c>
      <c r="L15" s="19">
        <v>5</v>
      </c>
      <c r="M15" s="19">
        <v>3</v>
      </c>
      <c r="N15" s="20">
        <v>3</v>
      </c>
      <c r="O15" s="21">
        <v>4</v>
      </c>
      <c r="P15" s="20">
        <v>4</v>
      </c>
      <c r="Q15" s="20">
        <v>5</v>
      </c>
      <c r="R15" s="20">
        <v>5</v>
      </c>
      <c r="S15" s="21">
        <v>4</v>
      </c>
      <c r="T15" s="87">
        <v>4</v>
      </c>
      <c r="U15" s="87">
        <v>3</v>
      </c>
      <c r="V15" s="87">
        <v>4</v>
      </c>
      <c r="W15" s="104">
        <f t="shared" si="0"/>
        <v>76</v>
      </c>
      <c r="X15" s="120">
        <v>3</v>
      </c>
      <c r="Y15" s="31">
        <v>5</v>
      </c>
      <c r="Z15" s="31">
        <v>3</v>
      </c>
      <c r="AA15" s="31">
        <v>5</v>
      </c>
      <c r="AB15" s="31">
        <v>5</v>
      </c>
      <c r="AC15" s="31">
        <v>3</v>
      </c>
      <c r="AD15" s="31">
        <v>4</v>
      </c>
      <c r="AE15" s="31">
        <v>4</v>
      </c>
      <c r="AF15" s="31">
        <v>3</v>
      </c>
      <c r="AG15" s="31">
        <v>3</v>
      </c>
      <c r="AH15" s="31">
        <v>3</v>
      </c>
      <c r="AI15" s="31">
        <v>2</v>
      </c>
      <c r="AJ15" s="121">
        <v>4</v>
      </c>
      <c r="AK15" s="126">
        <f t="shared" si="1"/>
        <v>47</v>
      </c>
    </row>
    <row r="16" spans="1:37" ht="12.75">
      <c r="A16" s="186"/>
      <c r="B16" s="94">
        <f>Forças!E14</f>
        <v>36</v>
      </c>
      <c r="C16" s="17" t="str">
        <f>Forças!A14</f>
        <v>Atuação em equipe</v>
      </c>
      <c r="D16" s="18">
        <v>0</v>
      </c>
      <c r="E16" s="19">
        <v>4</v>
      </c>
      <c r="F16" s="19">
        <v>3</v>
      </c>
      <c r="G16" s="19">
        <v>2</v>
      </c>
      <c r="H16" s="19">
        <v>4</v>
      </c>
      <c r="I16" s="19">
        <v>3</v>
      </c>
      <c r="J16" s="19">
        <v>4</v>
      </c>
      <c r="K16" s="19">
        <v>3</v>
      </c>
      <c r="L16" s="19">
        <v>3</v>
      </c>
      <c r="M16" s="19">
        <v>3</v>
      </c>
      <c r="N16" s="20">
        <v>4</v>
      </c>
      <c r="O16" s="21">
        <v>4</v>
      </c>
      <c r="P16" s="20">
        <v>4</v>
      </c>
      <c r="Q16" s="20">
        <v>5</v>
      </c>
      <c r="R16" s="20">
        <v>3</v>
      </c>
      <c r="S16" s="21">
        <v>3</v>
      </c>
      <c r="T16" s="87">
        <v>3</v>
      </c>
      <c r="U16" s="87">
        <v>5</v>
      </c>
      <c r="V16" s="87">
        <v>5</v>
      </c>
      <c r="W16" s="104">
        <f t="shared" si="0"/>
        <v>65</v>
      </c>
      <c r="X16" s="120">
        <v>4</v>
      </c>
      <c r="Y16" s="31">
        <v>4</v>
      </c>
      <c r="Z16" s="31">
        <v>3</v>
      </c>
      <c r="AA16" s="31">
        <v>4</v>
      </c>
      <c r="AB16" s="31">
        <v>3</v>
      </c>
      <c r="AC16" s="31">
        <v>3</v>
      </c>
      <c r="AD16" s="31">
        <v>3</v>
      </c>
      <c r="AE16" s="31">
        <v>3</v>
      </c>
      <c r="AF16" s="31">
        <v>4</v>
      </c>
      <c r="AG16" s="31">
        <v>2</v>
      </c>
      <c r="AH16" s="31">
        <v>1</v>
      </c>
      <c r="AI16" s="31">
        <v>1</v>
      </c>
      <c r="AJ16" s="121">
        <v>4</v>
      </c>
      <c r="AK16" s="126">
        <f t="shared" si="1"/>
        <v>39</v>
      </c>
    </row>
    <row r="17" spans="1:37" ht="12.75">
      <c r="A17" s="186"/>
      <c r="B17" s="94">
        <f>Forças!E15</f>
        <v>48</v>
      </c>
      <c r="C17" s="17" t="str">
        <f>Forças!A15</f>
        <v>Boa inserção internacional</v>
      </c>
      <c r="D17" s="18">
        <v>3</v>
      </c>
      <c r="E17" s="19">
        <v>4</v>
      </c>
      <c r="F17" s="19">
        <v>2</v>
      </c>
      <c r="G17" s="19">
        <v>4</v>
      </c>
      <c r="H17" s="19">
        <v>2</v>
      </c>
      <c r="I17" s="19">
        <v>5</v>
      </c>
      <c r="J17" s="19">
        <v>5</v>
      </c>
      <c r="K17" s="19">
        <v>3</v>
      </c>
      <c r="L17" s="19">
        <v>4</v>
      </c>
      <c r="M17" s="19">
        <v>5</v>
      </c>
      <c r="N17" s="20">
        <v>3</v>
      </c>
      <c r="O17" s="21">
        <v>5</v>
      </c>
      <c r="P17" s="20">
        <v>4</v>
      </c>
      <c r="Q17" s="20">
        <v>4</v>
      </c>
      <c r="R17" s="20">
        <v>5</v>
      </c>
      <c r="S17" s="21">
        <v>5</v>
      </c>
      <c r="T17" s="87">
        <v>5</v>
      </c>
      <c r="U17" s="87">
        <v>3</v>
      </c>
      <c r="V17" s="87">
        <v>5</v>
      </c>
      <c r="W17" s="104">
        <f t="shared" si="0"/>
        <v>76</v>
      </c>
      <c r="X17" s="120">
        <v>1</v>
      </c>
      <c r="Y17" s="31">
        <v>3</v>
      </c>
      <c r="Z17" s="31">
        <v>4</v>
      </c>
      <c r="AA17" s="31">
        <v>3</v>
      </c>
      <c r="AB17" s="31">
        <v>1</v>
      </c>
      <c r="AC17" s="31">
        <v>3</v>
      </c>
      <c r="AD17" s="31">
        <v>4</v>
      </c>
      <c r="AE17" s="31">
        <v>2</v>
      </c>
      <c r="AF17" s="31">
        <v>3</v>
      </c>
      <c r="AG17" s="31">
        <v>2</v>
      </c>
      <c r="AH17" s="31">
        <v>1</v>
      </c>
      <c r="AI17" s="31">
        <v>2</v>
      </c>
      <c r="AJ17" s="121">
        <v>2</v>
      </c>
      <c r="AK17" s="126">
        <f t="shared" si="1"/>
        <v>31</v>
      </c>
    </row>
    <row r="18" spans="1:37" ht="13.5" thickBot="1">
      <c r="A18" s="186"/>
      <c r="B18" s="94">
        <f>Forças!E16</f>
        <v>48</v>
      </c>
      <c r="C18" s="17" t="str">
        <f>Forças!A16</f>
        <v xml:space="preserve">Formação diversificada e boa relação orientador orientando </v>
      </c>
      <c r="D18" s="72">
        <v>3</v>
      </c>
      <c r="E18" s="73">
        <v>3</v>
      </c>
      <c r="F18" s="73">
        <v>3</v>
      </c>
      <c r="G18" s="73">
        <v>1</v>
      </c>
      <c r="H18" s="73">
        <v>3</v>
      </c>
      <c r="I18" s="73">
        <v>2</v>
      </c>
      <c r="J18" s="73">
        <v>3</v>
      </c>
      <c r="K18" s="73">
        <v>3</v>
      </c>
      <c r="L18" s="73">
        <v>3</v>
      </c>
      <c r="M18" s="73">
        <v>4</v>
      </c>
      <c r="N18" s="92">
        <v>1</v>
      </c>
      <c r="O18" s="93">
        <v>4</v>
      </c>
      <c r="P18" s="92">
        <v>3</v>
      </c>
      <c r="Q18" s="92">
        <v>5</v>
      </c>
      <c r="R18" s="92">
        <v>4</v>
      </c>
      <c r="S18" s="93">
        <v>4</v>
      </c>
      <c r="T18" s="87">
        <v>4</v>
      </c>
      <c r="U18" s="87">
        <v>2</v>
      </c>
      <c r="V18" s="87">
        <v>3</v>
      </c>
      <c r="W18" s="105">
        <f t="shared" si="0"/>
        <v>58</v>
      </c>
      <c r="X18" s="122">
        <v>3</v>
      </c>
      <c r="Y18" s="123">
        <v>4</v>
      </c>
      <c r="Z18" s="123">
        <v>5</v>
      </c>
      <c r="AA18" s="123">
        <v>2</v>
      </c>
      <c r="AB18" s="123">
        <v>1</v>
      </c>
      <c r="AC18" s="123">
        <v>4</v>
      </c>
      <c r="AD18" s="123">
        <v>5</v>
      </c>
      <c r="AE18" s="123">
        <v>1</v>
      </c>
      <c r="AF18" s="123">
        <v>5</v>
      </c>
      <c r="AG18" s="123">
        <v>4</v>
      </c>
      <c r="AH18" s="123">
        <v>1</v>
      </c>
      <c r="AI18" s="123">
        <v>2</v>
      </c>
      <c r="AJ18" s="124">
        <v>2</v>
      </c>
      <c r="AK18" s="126">
        <f t="shared" si="1"/>
        <v>39</v>
      </c>
    </row>
    <row r="19" spans="1:37" ht="18.75" customHeight="1" thickBot="1">
      <c r="A19" s="187" t="s">
        <v>7</v>
      </c>
      <c r="B19" s="173"/>
      <c r="C19" s="188"/>
      <c r="D19" s="111">
        <f t="shared" ref="D19:AJ19" si="2">SUM(D4:D18)</f>
        <v>21</v>
      </c>
      <c r="E19" s="112">
        <f t="shared" si="2"/>
        <v>64</v>
      </c>
      <c r="F19" s="112">
        <f t="shared" si="2"/>
        <v>48</v>
      </c>
      <c r="G19" s="112">
        <f t="shared" si="2"/>
        <v>48</v>
      </c>
      <c r="H19" s="112">
        <f t="shared" si="2"/>
        <v>60</v>
      </c>
      <c r="I19" s="112">
        <f t="shared" si="2"/>
        <v>57</v>
      </c>
      <c r="J19" s="112">
        <f t="shared" si="2"/>
        <v>62</v>
      </c>
      <c r="K19" s="112">
        <f t="shared" si="2"/>
        <v>59</v>
      </c>
      <c r="L19" s="112">
        <f t="shared" si="2"/>
        <v>65</v>
      </c>
      <c r="M19" s="112">
        <f t="shared" si="2"/>
        <v>59</v>
      </c>
      <c r="N19" s="112">
        <f t="shared" si="2"/>
        <v>43</v>
      </c>
      <c r="O19" s="112">
        <f t="shared" si="2"/>
        <v>62</v>
      </c>
      <c r="P19" s="112">
        <f t="shared" si="2"/>
        <v>67</v>
      </c>
      <c r="Q19" s="112">
        <f t="shared" si="2"/>
        <v>60</v>
      </c>
      <c r="R19" s="112">
        <f t="shared" si="2"/>
        <v>65</v>
      </c>
      <c r="S19" s="112">
        <f t="shared" si="2"/>
        <v>57</v>
      </c>
      <c r="T19" s="112">
        <f t="shared" si="2"/>
        <v>58</v>
      </c>
      <c r="U19" s="112">
        <f t="shared" si="2"/>
        <v>52</v>
      </c>
      <c r="V19" s="113">
        <f t="shared" si="2"/>
        <v>68</v>
      </c>
      <c r="W19" s="22">
        <f t="shared" si="2"/>
        <v>1075</v>
      </c>
      <c r="X19" s="116">
        <f t="shared" si="2"/>
        <v>37</v>
      </c>
      <c r="Y19" s="116">
        <f t="shared" si="2"/>
        <v>64</v>
      </c>
      <c r="Z19" s="116">
        <f t="shared" si="2"/>
        <v>62</v>
      </c>
      <c r="AA19" s="116">
        <f t="shared" si="2"/>
        <v>52</v>
      </c>
      <c r="AB19" s="116">
        <f t="shared" si="2"/>
        <v>44</v>
      </c>
      <c r="AC19" s="116">
        <f t="shared" si="2"/>
        <v>41</v>
      </c>
      <c r="AD19" s="116">
        <f t="shared" si="2"/>
        <v>50</v>
      </c>
      <c r="AE19" s="116">
        <f t="shared" si="2"/>
        <v>36</v>
      </c>
      <c r="AF19" s="116">
        <f t="shared" si="2"/>
        <v>58</v>
      </c>
      <c r="AG19" s="116">
        <f t="shared" si="2"/>
        <v>49</v>
      </c>
      <c r="AH19" s="116">
        <f t="shared" si="2"/>
        <v>32</v>
      </c>
      <c r="AI19" s="116">
        <f t="shared" si="2"/>
        <v>23</v>
      </c>
      <c r="AJ19" s="116">
        <f t="shared" si="2"/>
        <v>43</v>
      </c>
      <c r="AK19" s="106">
        <f>SUM(AK4:AK18)</f>
        <v>591</v>
      </c>
    </row>
    <row r="20" spans="1:37" ht="12.75">
      <c r="A20" s="189" t="s">
        <v>11</v>
      </c>
      <c r="B20" s="95">
        <f>Fraquezas!E2</f>
        <v>75</v>
      </c>
      <c r="C20" s="108" t="str">
        <f>Fraquezas!A2</f>
        <v>Falta de técnicos de campo</v>
      </c>
      <c r="D20" s="117">
        <v>0</v>
      </c>
      <c r="E20" s="118">
        <v>3</v>
      </c>
      <c r="F20" s="118">
        <v>0</v>
      </c>
      <c r="G20" s="118">
        <v>3</v>
      </c>
      <c r="H20" s="118">
        <v>5</v>
      </c>
      <c r="I20" s="118">
        <v>3</v>
      </c>
      <c r="J20" s="118">
        <v>4</v>
      </c>
      <c r="K20" s="118">
        <v>4</v>
      </c>
      <c r="L20" s="118">
        <v>4</v>
      </c>
      <c r="M20" s="118">
        <v>4</v>
      </c>
      <c r="N20" s="118">
        <v>0</v>
      </c>
      <c r="O20" s="118">
        <v>0</v>
      </c>
      <c r="P20" s="118">
        <v>3</v>
      </c>
      <c r="Q20" s="118">
        <v>3</v>
      </c>
      <c r="R20" s="118">
        <v>1</v>
      </c>
      <c r="S20" s="118">
        <v>0</v>
      </c>
      <c r="T20" s="118">
        <v>1</v>
      </c>
      <c r="U20" s="118">
        <v>1</v>
      </c>
      <c r="V20" s="119">
        <v>3</v>
      </c>
      <c r="W20" s="116">
        <f t="shared" ref="W20:W22" si="3">SUM(D20:V20)</f>
        <v>42</v>
      </c>
      <c r="X20" s="117">
        <v>3</v>
      </c>
      <c r="Y20" s="118">
        <v>3</v>
      </c>
      <c r="Z20" s="118">
        <v>1</v>
      </c>
      <c r="AA20" s="118">
        <v>3</v>
      </c>
      <c r="AB20" s="118">
        <v>5</v>
      </c>
      <c r="AC20" s="118">
        <v>1</v>
      </c>
      <c r="AD20" s="118">
        <v>1</v>
      </c>
      <c r="AE20" s="118">
        <v>0</v>
      </c>
      <c r="AF20" s="118">
        <v>3</v>
      </c>
      <c r="AG20" s="118">
        <v>0</v>
      </c>
      <c r="AH20" s="118">
        <v>3</v>
      </c>
      <c r="AI20" s="118">
        <v>5</v>
      </c>
      <c r="AJ20" s="151">
        <v>3</v>
      </c>
      <c r="AK20" s="126">
        <f t="shared" ref="AK20:AK25" si="4">SUM(X20:AJ20)</f>
        <v>31</v>
      </c>
    </row>
    <row r="21" spans="1:37" ht="12.75">
      <c r="A21" s="190"/>
      <c r="B21" s="95">
        <f>Fraquezas!E3</f>
        <v>60</v>
      </c>
      <c r="C21" s="109" t="str">
        <f>Fraquezas!A3</f>
        <v>Falta de equilíbrio ou distribuição nas publicações entre áreas</v>
      </c>
      <c r="D21" s="120">
        <v>3</v>
      </c>
      <c r="E21" s="31">
        <v>3</v>
      </c>
      <c r="F21" s="31">
        <v>1</v>
      </c>
      <c r="G21" s="31">
        <v>3</v>
      </c>
      <c r="H21" s="31">
        <v>2</v>
      </c>
      <c r="I21" s="31">
        <v>5</v>
      </c>
      <c r="J21" s="31">
        <v>4</v>
      </c>
      <c r="K21" s="31">
        <v>2</v>
      </c>
      <c r="L21" s="31">
        <v>4</v>
      </c>
      <c r="M21" s="31">
        <v>5</v>
      </c>
      <c r="N21" s="31">
        <v>0</v>
      </c>
      <c r="O21" s="31">
        <v>1</v>
      </c>
      <c r="P21" s="31">
        <v>4</v>
      </c>
      <c r="Q21" s="31">
        <v>3</v>
      </c>
      <c r="R21" s="31">
        <v>2</v>
      </c>
      <c r="S21" s="31">
        <v>2</v>
      </c>
      <c r="T21" s="31">
        <v>4</v>
      </c>
      <c r="U21" s="31">
        <v>4</v>
      </c>
      <c r="V21" s="121">
        <v>4</v>
      </c>
      <c r="W21" s="116">
        <f t="shared" si="3"/>
        <v>56</v>
      </c>
      <c r="X21" s="120">
        <v>3</v>
      </c>
      <c r="Y21" s="31">
        <v>5</v>
      </c>
      <c r="Z21" s="31">
        <v>5</v>
      </c>
      <c r="AA21" s="31">
        <v>5</v>
      </c>
      <c r="AB21" s="31">
        <v>4</v>
      </c>
      <c r="AC21" s="31">
        <v>5</v>
      </c>
      <c r="AD21" s="31">
        <v>5</v>
      </c>
      <c r="AE21" s="31">
        <v>5</v>
      </c>
      <c r="AF21" s="31">
        <v>3</v>
      </c>
      <c r="AG21" s="31">
        <v>0</v>
      </c>
      <c r="AH21" s="31">
        <v>3</v>
      </c>
      <c r="AI21" s="31">
        <v>3</v>
      </c>
      <c r="AJ21" s="39">
        <v>3</v>
      </c>
      <c r="AK21" s="126">
        <f t="shared" si="4"/>
        <v>49</v>
      </c>
    </row>
    <row r="22" spans="1:37" ht="12.75">
      <c r="A22" s="190"/>
      <c r="B22" s="95">
        <f>Fraquezas!E4</f>
        <v>36</v>
      </c>
      <c r="C22" s="109" t="str">
        <f>Fraquezas!A4</f>
        <v>Algumas disciplinas desatualizadas e com baixa qualidade</v>
      </c>
      <c r="D22" s="120">
        <v>0</v>
      </c>
      <c r="E22" s="31">
        <v>1</v>
      </c>
      <c r="F22" s="31">
        <v>1</v>
      </c>
      <c r="G22" s="31">
        <v>1</v>
      </c>
      <c r="H22" s="31">
        <v>1</v>
      </c>
      <c r="I22" s="31">
        <v>1</v>
      </c>
      <c r="J22" s="31">
        <v>1</v>
      </c>
      <c r="K22" s="31">
        <v>1</v>
      </c>
      <c r="L22" s="31">
        <v>1</v>
      </c>
      <c r="M22" s="31">
        <v>1</v>
      </c>
      <c r="N22" s="31">
        <v>0</v>
      </c>
      <c r="O22" s="31">
        <v>0</v>
      </c>
      <c r="P22" s="31">
        <v>3</v>
      </c>
      <c r="Q22" s="31">
        <v>5</v>
      </c>
      <c r="R22" s="31">
        <v>4</v>
      </c>
      <c r="S22" s="31">
        <v>1</v>
      </c>
      <c r="T22" s="31">
        <v>2</v>
      </c>
      <c r="U22" s="31">
        <v>1</v>
      </c>
      <c r="V22" s="121">
        <v>1</v>
      </c>
      <c r="W22" s="116">
        <f t="shared" si="3"/>
        <v>26</v>
      </c>
      <c r="X22" s="120">
        <v>0</v>
      </c>
      <c r="Y22" s="31">
        <v>1</v>
      </c>
      <c r="Z22" s="31">
        <v>4</v>
      </c>
      <c r="AA22" s="31">
        <v>1</v>
      </c>
      <c r="AB22" s="31">
        <v>1</v>
      </c>
      <c r="AC22" s="31">
        <v>4</v>
      </c>
      <c r="AD22" s="31">
        <v>5</v>
      </c>
      <c r="AE22" s="31">
        <v>1</v>
      </c>
      <c r="AF22" s="31">
        <v>1</v>
      </c>
      <c r="AG22" s="31">
        <v>2</v>
      </c>
      <c r="AH22" s="31">
        <v>3</v>
      </c>
      <c r="AI22" s="31">
        <v>1</v>
      </c>
      <c r="AJ22" s="39">
        <v>2</v>
      </c>
      <c r="AK22" s="126">
        <f t="shared" si="4"/>
        <v>26</v>
      </c>
    </row>
    <row r="23" spans="1:37" ht="25.5">
      <c r="A23" s="190"/>
      <c r="B23" s="95">
        <f>Fraquezas!E5</f>
        <v>60</v>
      </c>
      <c r="C23" s="109" t="str">
        <f>Fraquezas!A5</f>
        <v>Ineficiência em transformar dissertações e teses em artigos (algumas áreas)</v>
      </c>
      <c r="D23" s="120">
        <v>2</v>
      </c>
      <c r="E23" s="31">
        <v>4</v>
      </c>
      <c r="F23" s="31">
        <v>2</v>
      </c>
      <c r="G23" s="31">
        <v>4</v>
      </c>
      <c r="H23" s="31">
        <v>3</v>
      </c>
      <c r="I23" s="31">
        <v>5</v>
      </c>
      <c r="J23" s="31">
        <v>3</v>
      </c>
      <c r="K23" s="31">
        <v>3</v>
      </c>
      <c r="L23" s="31">
        <v>4</v>
      </c>
      <c r="M23" s="31">
        <v>5</v>
      </c>
      <c r="N23" s="31">
        <v>2</v>
      </c>
      <c r="O23" s="31">
        <v>2</v>
      </c>
      <c r="P23" s="31">
        <v>3</v>
      </c>
      <c r="Q23" s="31">
        <v>4</v>
      </c>
      <c r="R23" s="31">
        <v>3</v>
      </c>
      <c r="S23" s="31">
        <v>2</v>
      </c>
      <c r="T23" s="31">
        <v>4</v>
      </c>
      <c r="U23" s="31">
        <v>4</v>
      </c>
      <c r="V23" s="121">
        <v>4</v>
      </c>
      <c r="W23" s="116">
        <f>SUM(D23:V23)</f>
        <v>63</v>
      </c>
      <c r="X23" s="120">
        <v>3</v>
      </c>
      <c r="Y23" s="31">
        <v>5</v>
      </c>
      <c r="Z23" s="31">
        <v>5</v>
      </c>
      <c r="AA23" s="31">
        <v>5</v>
      </c>
      <c r="AB23" s="31">
        <v>5</v>
      </c>
      <c r="AC23" s="31">
        <v>5</v>
      </c>
      <c r="AD23" s="31">
        <v>5</v>
      </c>
      <c r="AE23" s="31">
        <v>5</v>
      </c>
      <c r="AF23" s="31">
        <v>3</v>
      </c>
      <c r="AG23" s="31">
        <v>1</v>
      </c>
      <c r="AH23" s="31">
        <v>3</v>
      </c>
      <c r="AI23" s="31">
        <v>5</v>
      </c>
      <c r="AJ23" s="39">
        <v>3</v>
      </c>
      <c r="AK23" s="126">
        <f t="shared" si="4"/>
        <v>53</v>
      </c>
    </row>
    <row r="24" spans="1:37" ht="25.5">
      <c r="A24" s="190"/>
      <c r="B24" s="95">
        <f>Fraquezas!E6</f>
        <v>18</v>
      </c>
      <c r="C24" s="109" t="str">
        <f>Fraquezas!A6</f>
        <v>Falta de conhecimento de parte do corpo docente dos projetos e linhas de pesquisa de outros colegas</v>
      </c>
      <c r="D24" s="120">
        <v>2</v>
      </c>
      <c r="E24" s="31">
        <v>3</v>
      </c>
      <c r="F24" s="31">
        <v>3</v>
      </c>
      <c r="G24" s="31">
        <v>3</v>
      </c>
      <c r="H24" s="31">
        <v>3</v>
      </c>
      <c r="I24" s="31">
        <v>2</v>
      </c>
      <c r="J24" s="31">
        <v>4</v>
      </c>
      <c r="K24" s="31">
        <v>2</v>
      </c>
      <c r="L24" s="31">
        <v>3</v>
      </c>
      <c r="M24" s="31">
        <v>3</v>
      </c>
      <c r="N24" s="31">
        <v>1</v>
      </c>
      <c r="O24" s="31">
        <v>2</v>
      </c>
      <c r="P24" s="31">
        <v>3</v>
      </c>
      <c r="Q24" s="31">
        <v>3</v>
      </c>
      <c r="R24" s="31">
        <v>3</v>
      </c>
      <c r="S24" s="31">
        <v>2</v>
      </c>
      <c r="T24" s="31">
        <v>3</v>
      </c>
      <c r="U24" s="31">
        <v>2</v>
      </c>
      <c r="V24" s="121">
        <v>4</v>
      </c>
      <c r="W24" s="116">
        <f t="shared" ref="W24:W41" si="5">SUM(D24:V24)</f>
        <v>51</v>
      </c>
      <c r="X24" s="120">
        <v>1</v>
      </c>
      <c r="Y24" s="31">
        <v>5</v>
      </c>
      <c r="Z24" s="31">
        <v>3</v>
      </c>
      <c r="AA24" s="31">
        <v>3</v>
      </c>
      <c r="AB24" s="31">
        <v>2</v>
      </c>
      <c r="AC24" s="31">
        <v>3</v>
      </c>
      <c r="AD24" s="31">
        <v>2</v>
      </c>
      <c r="AE24" s="31">
        <v>1</v>
      </c>
      <c r="AF24" s="31">
        <v>3</v>
      </c>
      <c r="AG24" s="31">
        <v>0</v>
      </c>
      <c r="AH24" s="31">
        <v>3</v>
      </c>
      <c r="AI24" s="31">
        <v>1</v>
      </c>
      <c r="AJ24" s="39">
        <v>3</v>
      </c>
      <c r="AK24" s="126">
        <f t="shared" si="4"/>
        <v>30</v>
      </c>
    </row>
    <row r="25" spans="1:37" ht="25.5">
      <c r="A25" s="190"/>
      <c r="B25" s="95">
        <f>Fraquezas!E7</f>
        <v>36</v>
      </c>
      <c r="C25" s="109" t="str">
        <f>Fraquezas!A7</f>
        <v>Falta de diálogo e interação entre docentes do programa em áreas específicas.</v>
      </c>
      <c r="D25" s="120">
        <v>1</v>
      </c>
      <c r="E25" s="31">
        <v>3</v>
      </c>
      <c r="F25" s="31">
        <v>2</v>
      </c>
      <c r="G25" s="31">
        <v>2</v>
      </c>
      <c r="H25" s="31">
        <v>3</v>
      </c>
      <c r="I25" s="31">
        <v>2</v>
      </c>
      <c r="J25" s="31">
        <v>3</v>
      </c>
      <c r="K25" s="31">
        <v>2</v>
      </c>
      <c r="L25" s="31">
        <v>3</v>
      </c>
      <c r="M25" s="31">
        <v>3</v>
      </c>
      <c r="N25" s="31">
        <v>3</v>
      </c>
      <c r="O25" s="31">
        <v>2</v>
      </c>
      <c r="P25" s="31">
        <v>3</v>
      </c>
      <c r="Q25" s="31">
        <v>3</v>
      </c>
      <c r="R25" s="31">
        <v>3</v>
      </c>
      <c r="S25" s="31">
        <v>2</v>
      </c>
      <c r="T25" s="31">
        <v>3</v>
      </c>
      <c r="U25" s="31">
        <v>3</v>
      </c>
      <c r="V25" s="121">
        <v>4</v>
      </c>
      <c r="W25" s="116">
        <f t="shared" si="5"/>
        <v>50</v>
      </c>
      <c r="X25" s="120">
        <v>1</v>
      </c>
      <c r="Y25" s="31">
        <v>5</v>
      </c>
      <c r="Z25" s="31">
        <v>3</v>
      </c>
      <c r="AA25" s="31">
        <v>3</v>
      </c>
      <c r="AB25" s="31">
        <v>2</v>
      </c>
      <c r="AC25" s="31">
        <v>3</v>
      </c>
      <c r="AD25" s="31">
        <v>2</v>
      </c>
      <c r="AE25" s="31">
        <v>1</v>
      </c>
      <c r="AF25" s="31">
        <v>3</v>
      </c>
      <c r="AG25" s="31">
        <v>0</v>
      </c>
      <c r="AH25" s="31">
        <v>2</v>
      </c>
      <c r="AI25" s="31">
        <v>1</v>
      </c>
      <c r="AJ25" s="31">
        <v>5</v>
      </c>
      <c r="AK25" s="126">
        <f t="shared" si="4"/>
        <v>31</v>
      </c>
    </row>
    <row r="26" spans="1:37" ht="25.5">
      <c r="A26" s="190"/>
      <c r="B26" s="95">
        <f>Fraquezas!E8</f>
        <v>48</v>
      </c>
      <c r="C26" s="109" t="str">
        <f>Fraquezas!A8</f>
        <v xml:space="preserve">Baixo equilíbrio quanto ao número de orientadores e discentes nas diferentes áreas de concentração. </v>
      </c>
      <c r="D26" s="120">
        <v>4</v>
      </c>
      <c r="E26" s="31">
        <v>3</v>
      </c>
      <c r="F26" s="31">
        <v>3</v>
      </c>
      <c r="G26" s="31">
        <v>5</v>
      </c>
      <c r="H26" s="31">
        <v>5</v>
      </c>
      <c r="I26" s="31">
        <v>4</v>
      </c>
      <c r="J26" s="31">
        <v>5</v>
      </c>
      <c r="K26" s="31">
        <v>5</v>
      </c>
      <c r="L26" s="31">
        <v>5</v>
      </c>
      <c r="M26" s="31">
        <v>4</v>
      </c>
      <c r="N26" s="31">
        <v>1</v>
      </c>
      <c r="O26" s="31">
        <v>1</v>
      </c>
      <c r="P26" s="31">
        <v>4</v>
      </c>
      <c r="Q26" s="31">
        <v>3</v>
      </c>
      <c r="R26" s="31">
        <v>3</v>
      </c>
      <c r="S26" s="31">
        <v>3</v>
      </c>
      <c r="T26" s="31">
        <v>1</v>
      </c>
      <c r="U26" s="31">
        <v>2</v>
      </c>
      <c r="V26" s="121">
        <v>3</v>
      </c>
      <c r="W26" s="116">
        <f t="shared" si="5"/>
        <v>64</v>
      </c>
      <c r="X26" s="120">
        <v>1</v>
      </c>
      <c r="Y26" s="31">
        <v>5</v>
      </c>
      <c r="Z26" s="31">
        <v>5</v>
      </c>
      <c r="AA26" s="31">
        <v>5</v>
      </c>
      <c r="AB26" s="31">
        <v>2</v>
      </c>
      <c r="AC26" s="31">
        <v>5</v>
      </c>
      <c r="AD26" s="31">
        <v>5</v>
      </c>
      <c r="AE26" s="31">
        <v>5</v>
      </c>
      <c r="AF26" s="31">
        <v>3</v>
      </c>
      <c r="AG26" s="31">
        <v>2</v>
      </c>
      <c r="AH26" s="31">
        <v>2</v>
      </c>
      <c r="AI26" s="31">
        <v>2</v>
      </c>
      <c r="AJ26" s="31">
        <v>5</v>
      </c>
      <c r="AK26" s="126">
        <f t="shared" ref="AK26:AK41" si="6">SUM(X26:AJ26)</f>
        <v>47</v>
      </c>
    </row>
    <row r="27" spans="1:37" ht="25.5">
      <c r="A27" s="190"/>
      <c r="B27" s="95">
        <f>Fraquezas!E9</f>
        <v>45</v>
      </c>
      <c r="C27" s="109" t="str">
        <f>Fraquezas!A9</f>
        <v>Quantidade de docentes insatisfatória em algumas áreas importantes para a Zootecnia</v>
      </c>
      <c r="D27" s="120">
        <v>2</v>
      </c>
      <c r="E27" s="31">
        <v>4</v>
      </c>
      <c r="F27" s="31">
        <v>3</v>
      </c>
      <c r="G27" s="31">
        <v>4</v>
      </c>
      <c r="H27" s="31">
        <v>4</v>
      </c>
      <c r="I27" s="31">
        <v>5</v>
      </c>
      <c r="J27" s="31">
        <v>4</v>
      </c>
      <c r="K27" s="31">
        <v>5</v>
      </c>
      <c r="L27" s="31">
        <v>5</v>
      </c>
      <c r="M27" s="31">
        <v>4</v>
      </c>
      <c r="N27" s="31">
        <v>1</v>
      </c>
      <c r="O27" s="31">
        <v>3</v>
      </c>
      <c r="P27" s="31">
        <v>4</v>
      </c>
      <c r="Q27" s="31">
        <v>3</v>
      </c>
      <c r="R27" s="31">
        <v>4</v>
      </c>
      <c r="S27" s="31">
        <v>3</v>
      </c>
      <c r="T27" s="31">
        <v>3</v>
      </c>
      <c r="U27" s="31">
        <v>5</v>
      </c>
      <c r="V27" s="121">
        <v>3</v>
      </c>
      <c r="W27" s="116">
        <f t="shared" si="5"/>
        <v>69</v>
      </c>
      <c r="X27" s="120">
        <v>1</v>
      </c>
      <c r="Y27" s="31">
        <v>5</v>
      </c>
      <c r="Z27" s="31">
        <v>4</v>
      </c>
      <c r="AA27" s="31">
        <v>3</v>
      </c>
      <c r="AB27" s="31">
        <v>2</v>
      </c>
      <c r="AC27" s="31">
        <v>4</v>
      </c>
      <c r="AD27" s="31">
        <v>5</v>
      </c>
      <c r="AE27" s="31">
        <v>0</v>
      </c>
      <c r="AF27" s="31">
        <v>3</v>
      </c>
      <c r="AG27" s="31">
        <v>2</v>
      </c>
      <c r="AH27" s="31">
        <v>2</v>
      </c>
      <c r="AI27" s="31">
        <v>1</v>
      </c>
      <c r="AJ27" s="31">
        <v>5</v>
      </c>
      <c r="AK27" s="126">
        <f t="shared" si="6"/>
        <v>37</v>
      </c>
    </row>
    <row r="28" spans="1:37" ht="12.75">
      <c r="A28" s="190"/>
      <c r="B28" s="95" t="e">
        <f>Fraquezas!#REF!</f>
        <v>#REF!</v>
      </c>
      <c r="C28" s="109" t="e">
        <f>Fraquezas!#REF!</f>
        <v>#REF!</v>
      </c>
      <c r="D28" s="120">
        <v>1</v>
      </c>
      <c r="E28" s="31">
        <v>2</v>
      </c>
      <c r="F28" s="31">
        <v>4</v>
      </c>
      <c r="G28" s="31">
        <v>1</v>
      </c>
      <c r="H28" s="31">
        <v>2</v>
      </c>
      <c r="I28" s="31">
        <v>1</v>
      </c>
      <c r="J28" s="31">
        <v>3</v>
      </c>
      <c r="K28" s="31">
        <v>3</v>
      </c>
      <c r="L28" s="31">
        <v>4</v>
      </c>
      <c r="M28" s="31">
        <v>2</v>
      </c>
      <c r="N28" s="31">
        <v>0</v>
      </c>
      <c r="O28" s="31">
        <v>3</v>
      </c>
      <c r="P28" s="31">
        <v>2</v>
      </c>
      <c r="Q28" s="31">
        <v>2</v>
      </c>
      <c r="R28" s="31">
        <v>4</v>
      </c>
      <c r="S28" s="31">
        <v>1</v>
      </c>
      <c r="T28" s="31">
        <v>2</v>
      </c>
      <c r="U28" s="31">
        <v>3</v>
      </c>
      <c r="V28" s="121">
        <v>3</v>
      </c>
      <c r="W28" s="116">
        <f t="shared" si="5"/>
        <v>43</v>
      </c>
      <c r="X28" s="120">
        <v>1</v>
      </c>
      <c r="Y28" s="31">
        <v>3</v>
      </c>
      <c r="Z28" s="31">
        <v>4</v>
      </c>
      <c r="AA28" s="31">
        <v>3</v>
      </c>
      <c r="AB28" s="31">
        <v>1</v>
      </c>
      <c r="AC28" s="31">
        <v>3</v>
      </c>
      <c r="AD28" s="31">
        <v>4</v>
      </c>
      <c r="AE28" s="31">
        <v>2</v>
      </c>
      <c r="AF28" s="31">
        <v>4</v>
      </c>
      <c r="AG28" s="31">
        <v>3</v>
      </c>
      <c r="AH28" s="31">
        <v>4</v>
      </c>
      <c r="AI28" s="31">
        <v>2</v>
      </c>
      <c r="AJ28" s="31">
        <v>3</v>
      </c>
      <c r="AK28" s="126">
        <f t="shared" si="6"/>
        <v>37</v>
      </c>
    </row>
    <row r="29" spans="1:37" ht="12.75">
      <c r="A29" s="190"/>
      <c r="B29" s="95">
        <f>Fraquezas!E10</f>
        <v>60</v>
      </c>
      <c r="C29" s="109" t="str">
        <f>Fraquezas!A10</f>
        <v>Recursos financeiros limitados, principalmente para bolsas</v>
      </c>
      <c r="D29" s="120">
        <v>2</v>
      </c>
      <c r="E29" s="31">
        <v>4</v>
      </c>
      <c r="F29" s="31">
        <v>4</v>
      </c>
      <c r="G29" s="31">
        <v>3</v>
      </c>
      <c r="H29" s="31">
        <v>4</v>
      </c>
      <c r="I29" s="31">
        <v>2</v>
      </c>
      <c r="J29" s="31">
        <v>4</v>
      </c>
      <c r="K29" s="31">
        <v>5</v>
      </c>
      <c r="L29" s="31">
        <v>5</v>
      </c>
      <c r="M29" s="31">
        <v>4</v>
      </c>
      <c r="N29" s="31">
        <v>2</v>
      </c>
      <c r="O29" s="31">
        <v>3</v>
      </c>
      <c r="P29" s="31">
        <v>5</v>
      </c>
      <c r="Q29" s="31">
        <v>4</v>
      </c>
      <c r="R29" s="31">
        <v>5</v>
      </c>
      <c r="S29" s="31">
        <v>5</v>
      </c>
      <c r="T29" s="31">
        <v>5</v>
      </c>
      <c r="U29" s="31">
        <v>4</v>
      </c>
      <c r="V29" s="121">
        <v>5</v>
      </c>
      <c r="W29" s="116">
        <f t="shared" si="5"/>
        <v>75</v>
      </c>
      <c r="X29" s="120">
        <v>4</v>
      </c>
      <c r="Y29" s="31">
        <v>5</v>
      </c>
      <c r="Z29" s="31">
        <v>5</v>
      </c>
      <c r="AA29" s="31">
        <v>5</v>
      </c>
      <c r="AB29" s="31">
        <v>5</v>
      </c>
      <c r="AC29" s="31">
        <v>3</v>
      </c>
      <c r="AD29" s="31">
        <v>5</v>
      </c>
      <c r="AE29" s="31">
        <v>5</v>
      </c>
      <c r="AF29" s="31">
        <v>5</v>
      </c>
      <c r="AG29" s="31">
        <v>4</v>
      </c>
      <c r="AH29" s="31">
        <v>4</v>
      </c>
      <c r="AI29" s="31">
        <v>5</v>
      </c>
      <c r="AJ29" s="31">
        <v>5</v>
      </c>
      <c r="AK29" s="126">
        <f t="shared" si="6"/>
        <v>60</v>
      </c>
    </row>
    <row r="30" spans="1:37" ht="25.5">
      <c r="A30" s="190"/>
      <c r="B30" s="95">
        <f>Fraquezas!E11</f>
        <v>18</v>
      </c>
      <c r="C30" s="109" t="str">
        <f>Fraquezas!A11</f>
        <v>Desbalanceamento no número de displinas para atender todas areas de concentracao/linhas de pesquisa cadastradas.</v>
      </c>
      <c r="D30" s="120">
        <v>1</v>
      </c>
      <c r="E30" s="31">
        <v>2</v>
      </c>
      <c r="F30" s="31">
        <v>4</v>
      </c>
      <c r="G30" s="31">
        <v>1</v>
      </c>
      <c r="H30" s="31">
        <v>1</v>
      </c>
      <c r="I30" s="31">
        <v>1</v>
      </c>
      <c r="J30" s="31">
        <v>1</v>
      </c>
      <c r="K30" s="31">
        <v>1</v>
      </c>
      <c r="L30" s="31">
        <v>1</v>
      </c>
      <c r="M30" s="31">
        <v>1</v>
      </c>
      <c r="N30" s="31">
        <v>1</v>
      </c>
      <c r="O30" s="31">
        <v>1</v>
      </c>
      <c r="P30" s="31">
        <v>3</v>
      </c>
      <c r="Q30" s="31">
        <v>3</v>
      </c>
      <c r="R30" s="31">
        <v>4</v>
      </c>
      <c r="S30" s="31">
        <v>3</v>
      </c>
      <c r="T30" s="31">
        <v>2</v>
      </c>
      <c r="U30" s="31">
        <v>2</v>
      </c>
      <c r="V30" s="121">
        <v>1</v>
      </c>
      <c r="W30" s="116">
        <f t="shared" si="5"/>
        <v>34</v>
      </c>
      <c r="X30" s="120">
        <v>0</v>
      </c>
      <c r="Y30" s="31">
        <v>2</v>
      </c>
      <c r="Z30" s="31">
        <v>4</v>
      </c>
      <c r="AA30" s="31">
        <v>2</v>
      </c>
      <c r="AB30" s="31">
        <v>1</v>
      </c>
      <c r="AC30" s="31">
        <v>4</v>
      </c>
      <c r="AD30" s="31">
        <v>4</v>
      </c>
      <c r="AE30" s="31">
        <v>1</v>
      </c>
      <c r="AF30" s="31">
        <v>2</v>
      </c>
      <c r="AG30" s="31">
        <v>3</v>
      </c>
      <c r="AH30" s="31">
        <v>2</v>
      </c>
      <c r="AI30" s="31">
        <v>1</v>
      </c>
      <c r="AJ30" s="31">
        <v>3</v>
      </c>
      <c r="AK30" s="126">
        <f t="shared" si="6"/>
        <v>29</v>
      </c>
    </row>
    <row r="31" spans="1:37" ht="12.75">
      <c r="A31" s="190"/>
      <c r="B31" s="95">
        <f>Fraquezas!E12</f>
        <v>64</v>
      </c>
      <c r="C31" s="109" t="str">
        <f>Fraquezas!A12</f>
        <v>Sobrecarga em atividades administrativas</v>
      </c>
      <c r="D31" s="120">
        <v>1</v>
      </c>
      <c r="E31" s="31">
        <v>2</v>
      </c>
      <c r="F31" s="31">
        <v>2</v>
      </c>
      <c r="G31" s="31">
        <v>2</v>
      </c>
      <c r="H31" s="31">
        <v>4</v>
      </c>
      <c r="I31" s="31">
        <v>3</v>
      </c>
      <c r="J31" s="31">
        <v>2</v>
      </c>
      <c r="K31" s="31">
        <v>2</v>
      </c>
      <c r="L31" s="31">
        <v>2</v>
      </c>
      <c r="M31" s="31">
        <v>2</v>
      </c>
      <c r="N31" s="31">
        <v>3</v>
      </c>
      <c r="O31" s="31">
        <v>3</v>
      </c>
      <c r="P31" s="31">
        <v>2</v>
      </c>
      <c r="Q31" s="31">
        <v>3</v>
      </c>
      <c r="R31" s="31">
        <v>2</v>
      </c>
      <c r="S31" s="31">
        <v>3</v>
      </c>
      <c r="T31" s="31">
        <v>2</v>
      </c>
      <c r="U31" s="31">
        <v>3</v>
      </c>
      <c r="V31" s="121">
        <v>3</v>
      </c>
      <c r="W31" s="116">
        <f t="shared" si="5"/>
        <v>46</v>
      </c>
      <c r="X31" s="120">
        <v>4</v>
      </c>
      <c r="Y31" s="31">
        <v>3</v>
      </c>
      <c r="Z31" s="31">
        <v>1</v>
      </c>
      <c r="AA31" s="31">
        <v>1</v>
      </c>
      <c r="AB31" s="31">
        <v>4</v>
      </c>
      <c r="AC31" s="31">
        <v>1</v>
      </c>
      <c r="AD31" s="31">
        <v>1</v>
      </c>
      <c r="AE31" s="31">
        <v>1</v>
      </c>
      <c r="AF31" s="31">
        <v>3</v>
      </c>
      <c r="AG31" s="31">
        <v>0</v>
      </c>
      <c r="AH31" s="31">
        <v>1</v>
      </c>
      <c r="AI31" s="31">
        <v>5</v>
      </c>
      <c r="AJ31" s="31">
        <v>5</v>
      </c>
      <c r="AK31" s="126">
        <f t="shared" si="6"/>
        <v>30</v>
      </c>
    </row>
    <row r="32" spans="1:37" ht="12.75">
      <c r="A32" s="190"/>
      <c r="B32" s="95">
        <f>Fraquezas!E13</f>
        <v>36</v>
      </c>
      <c r="C32" s="109" t="str">
        <f>Fraquezas!A13</f>
        <v xml:space="preserve">Proporção de vagas/docente no processo seletivo </v>
      </c>
      <c r="D32" s="120">
        <v>2</v>
      </c>
      <c r="E32" s="31">
        <v>1</v>
      </c>
      <c r="F32" s="31">
        <v>1</v>
      </c>
      <c r="G32" s="31">
        <v>1</v>
      </c>
      <c r="H32" s="31">
        <v>1</v>
      </c>
      <c r="I32" s="31">
        <v>1</v>
      </c>
      <c r="J32" s="31">
        <v>1</v>
      </c>
      <c r="K32" s="31">
        <v>2</v>
      </c>
      <c r="L32" s="31">
        <v>2</v>
      </c>
      <c r="M32" s="31">
        <v>1</v>
      </c>
      <c r="N32" s="31">
        <v>1</v>
      </c>
      <c r="O32" s="31">
        <v>2</v>
      </c>
      <c r="P32" s="31">
        <v>1</v>
      </c>
      <c r="Q32" s="31">
        <v>3</v>
      </c>
      <c r="R32" s="31">
        <v>2</v>
      </c>
      <c r="S32" s="31">
        <v>1</v>
      </c>
      <c r="T32" s="31">
        <v>2</v>
      </c>
      <c r="U32" s="31">
        <v>0</v>
      </c>
      <c r="V32" s="121">
        <v>1</v>
      </c>
      <c r="W32" s="116">
        <f t="shared" si="5"/>
        <v>26</v>
      </c>
      <c r="X32" s="120">
        <v>0</v>
      </c>
      <c r="Y32" s="31">
        <v>2</v>
      </c>
      <c r="Z32" s="31">
        <v>1</v>
      </c>
      <c r="AA32" s="31">
        <v>3</v>
      </c>
      <c r="AB32" s="31">
        <v>1</v>
      </c>
      <c r="AC32" s="31">
        <v>5</v>
      </c>
      <c r="AD32" s="31">
        <v>5</v>
      </c>
      <c r="AE32" s="31">
        <v>5</v>
      </c>
      <c r="AF32" s="31">
        <v>4</v>
      </c>
      <c r="AG32" s="31">
        <v>4</v>
      </c>
      <c r="AH32" s="31">
        <v>5</v>
      </c>
      <c r="AI32" s="31">
        <v>3</v>
      </c>
      <c r="AJ32" s="31">
        <v>3</v>
      </c>
      <c r="AK32" s="126">
        <f t="shared" si="6"/>
        <v>41</v>
      </c>
    </row>
    <row r="33" spans="1:37" ht="12.75">
      <c r="A33" s="190"/>
      <c r="B33" s="95" t="e">
        <f>Fraquezas!#REF!</f>
        <v>#REF!</v>
      </c>
      <c r="C33" s="109" t="e">
        <f>Fraquezas!#REF!</f>
        <v>#REF!</v>
      </c>
      <c r="D33" s="120">
        <v>0</v>
      </c>
      <c r="E33" s="31">
        <v>5</v>
      </c>
      <c r="F33" s="31">
        <v>4</v>
      </c>
      <c r="G33" s="31">
        <v>2</v>
      </c>
      <c r="H33" s="31">
        <v>4</v>
      </c>
      <c r="I33" s="31">
        <v>2</v>
      </c>
      <c r="J33" s="31">
        <v>3</v>
      </c>
      <c r="K33" s="31">
        <v>4</v>
      </c>
      <c r="L33" s="31">
        <v>4</v>
      </c>
      <c r="M33" s="31">
        <v>2</v>
      </c>
      <c r="N33" s="31">
        <v>1</v>
      </c>
      <c r="O33" s="31">
        <v>4</v>
      </c>
      <c r="P33" s="31">
        <v>3</v>
      </c>
      <c r="Q33" s="31">
        <v>5</v>
      </c>
      <c r="R33" s="31">
        <v>4</v>
      </c>
      <c r="S33" s="31">
        <v>1</v>
      </c>
      <c r="T33" s="31">
        <v>2</v>
      </c>
      <c r="U33" s="31">
        <v>4</v>
      </c>
      <c r="V33" s="121">
        <v>2</v>
      </c>
      <c r="W33" s="116">
        <f t="shared" si="5"/>
        <v>56</v>
      </c>
      <c r="X33" s="120">
        <v>2</v>
      </c>
      <c r="Y33" s="31">
        <v>3</v>
      </c>
      <c r="Z33" s="31">
        <v>4</v>
      </c>
      <c r="AA33" s="31">
        <v>3</v>
      </c>
      <c r="AB33" s="31">
        <v>2</v>
      </c>
      <c r="AC33" s="31">
        <v>4</v>
      </c>
      <c r="AD33" s="31">
        <v>4</v>
      </c>
      <c r="AE33" s="31">
        <v>3</v>
      </c>
      <c r="AF33" s="31">
        <v>3</v>
      </c>
      <c r="AG33" s="31">
        <v>5</v>
      </c>
      <c r="AH33" s="31">
        <v>4</v>
      </c>
      <c r="AI33" s="31">
        <v>4</v>
      </c>
      <c r="AJ33" s="31">
        <v>3</v>
      </c>
      <c r="AK33" s="126">
        <f t="shared" si="6"/>
        <v>44</v>
      </c>
    </row>
    <row r="34" spans="1:37" ht="12.75">
      <c r="A34" s="190"/>
      <c r="B34" s="95">
        <f>Fraquezas!E14</f>
        <v>100</v>
      </c>
      <c r="C34" s="109" t="str">
        <f>Fraquezas!A14</f>
        <v>Baixo número de bolsas disponíveis</v>
      </c>
      <c r="D34" s="120">
        <v>2</v>
      </c>
      <c r="E34" s="31">
        <v>4</v>
      </c>
      <c r="F34" s="31">
        <v>3</v>
      </c>
      <c r="G34" s="31">
        <v>3</v>
      </c>
      <c r="H34" s="31">
        <v>4</v>
      </c>
      <c r="I34" s="31">
        <v>5</v>
      </c>
      <c r="J34" s="31">
        <v>5</v>
      </c>
      <c r="K34" s="31">
        <v>5</v>
      </c>
      <c r="L34" s="31">
        <v>5</v>
      </c>
      <c r="M34" s="31">
        <v>5</v>
      </c>
      <c r="N34" s="31">
        <v>1</v>
      </c>
      <c r="O34" s="31">
        <v>2</v>
      </c>
      <c r="P34" s="31">
        <v>5</v>
      </c>
      <c r="Q34" s="31">
        <v>3</v>
      </c>
      <c r="R34" s="31">
        <v>3</v>
      </c>
      <c r="S34" s="31">
        <v>1</v>
      </c>
      <c r="T34" s="31">
        <v>2</v>
      </c>
      <c r="U34" s="31">
        <v>2</v>
      </c>
      <c r="V34" s="121">
        <v>3</v>
      </c>
      <c r="W34" s="116">
        <f t="shared" si="5"/>
        <v>63</v>
      </c>
      <c r="X34" s="120">
        <v>3</v>
      </c>
      <c r="Y34" s="31">
        <v>5</v>
      </c>
      <c r="Z34" s="31">
        <v>5</v>
      </c>
      <c r="AA34" s="31">
        <v>5</v>
      </c>
      <c r="AB34" s="31">
        <v>3</v>
      </c>
      <c r="AC34" s="31">
        <v>5</v>
      </c>
      <c r="AD34" s="31">
        <v>5</v>
      </c>
      <c r="AE34" s="31">
        <v>5</v>
      </c>
      <c r="AF34" s="31">
        <v>5</v>
      </c>
      <c r="AG34" s="31">
        <v>5</v>
      </c>
      <c r="AH34" s="31">
        <v>3</v>
      </c>
      <c r="AI34" s="31">
        <v>1</v>
      </c>
      <c r="AJ34" s="31">
        <v>4</v>
      </c>
      <c r="AK34" s="126">
        <f t="shared" si="6"/>
        <v>54</v>
      </c>
    </row>
    <row r="35" spans="1:37" ht="12.75">
      <c r="A35" s="190"/>
      <c r="B35" s="95">
        <f>Fraquezas!E15</f>
        <v>64</v>
      </c>
      <c r="C35" s="109" t="str">
        <f>Fraquezas!A15</f>
        <v>Enfraquecimento de áreas tradicionais</v>
      </c>
      <c r="D35" s="120">
        <v>3</v>
      </c>
      <c r="E35" s="31">
        <v>4</v>
      </c>
      <c r="F35" s="31">
        <v>3</v>
      </c>
      <c r="G35" s="31">
        <v>3</v>
      </c>
      <c r="H35" s="31">
        <v>4</v>
      </c>
      <c r="I35" s="31">
        <v>5</v>
      </c>
      <c r="J35" s="31">
        <v>4</v>
      </c>
      <c r="K35" s="31">
        <v>5</v>
      </c>
      <c r="L35" s="31">
        <v>5</v>
      </c>
      <c r="M35" s="31">
        <v>5</v>
      </c>
      <c r="N35" s="31">
        <v>2</v>
      </c>
      <c r="O35" s="31">
        <v>4</v>
      </c>
      <c r="P35" s="31">
        <v>4</v>
      </c>
      <c r="Q35" s="31">
        <v>4</v>
      </c>
      <c r="R35" s="31">
        <v>4</v>
      </c>
      <c r="S35" s="31">
        <v>3</v>
      </c>
      <c r="T35" s="31">
        <v>3</v>
      </c>
      <c r="U35" s="31">
        <v>4</v>
      </c>
      <c r="V35" s="121">
        <v>4</v>
      </c>
      <c r="W35" s="116">
        <f t="shared" si="5"/>
        <v>73</v>
      </c>
      <c r="X35" s="120">
        <v>1</v>
      </c>
      <c r="Y35" s="31">
        <v>5</v>
      </c>
      <c r="Z35" s="31">
        <v>5</v>
      </c>
      <c r="AA35" s="31">
        <v>5</v>
      </c>
      <c r="AB35" s="31">
        <v>3</v>
      </c>
      <c r="AC35" s="31">
        <v>3</v>
      </c>
      <c r="AD35" s="31">
        <v>5</v>
      </c>
      <c r="AE35" s="31">
        <v>4</v>
      </c>
      <c r="AF35" s="31">
        <v>3</v>
      </c>
      <c r="AG35" s="31">
        <v>5</v>
      </c>
      <c r="AH35" s="31">
        <v>3</v>
      </c>
      <c r="AI35" s="31">
        <v>2</v>
      </c>
      <c r="AJ35" s="31">
        <v>5</v>
      </c>
      <c r="AK35" s="126">
        <f t="shared" si="6"/>
        <v>49</v>
      </c>
    </row>
    <row r="36" spans="1:37" ht="12.75">
      <c r="A36" s="190"/>
      <c r="B36" s="95">
        <f>Fraquezas!E16</f>
        <v>80</v>
      </c>
      <c r="C36" s="109" t="str">
        <f>Fraquezas!A16</f>
        <v>Dificuldade de fazer manutenção de equipamentos</v>
      </c>
      <c r="D36" s="120">
        <v>0</v>
      </c>
      <c r="E36" s="31">
        <v>5</v>
      </c>
      <c r="F36" s="31">
        <v>1</v>
      </c>
      <c r="G36" s="31">
        <v>5</v>
      </c>
      <c r="H36" s="31">
        <v>5</v>
      </c>
      <c r="I36" s="31">
        <v>5</v>
      </c>
      <c r="J36" s="31">
        <v>4</v>
      </c>
      <c r="K36" s="31">
        <v>5</v>
      </c>
      <c r="L36" s="31">
        <v>4</v>
      </c>
      <c r="M36" s="31">
        <v>4</v>
      </c>
      <c r="N36" s="31">
        <v>1</v>
      </c>
      <c r="O36" s="31">
        <v>2</v>
      </c>
      <c r="P36" s="31">
        <v>5</v>
      </c>
      <c r="Q36" s="31">
        <v>2</v>
      </c>
      <c r="R36" s="31">
        <v>2</v>
      </c>
      <c r="S36" s="31">
        <v>0</v>
      </c>
      <c r="T36" s="31">
        <v>4</v>
      </c>
      <c r="U36" s="31">
        <v>1</v>
      </c>
      <c r="V36" s="121">
        <v>5</v>
      </c>
      <c r="W36" s="116">
        <f t="shared" si="5"/>
        <v>60</v>
      </c>
      <c r="X36" s="120">
        <v>5</v>
      </c>
      <c r="Y36" s="31">
        <v>4</v>
      </c>
      <c r="Z36" s="31">
        <v>3</v>
      </c>
      <c r="AA36" s="31">
        <v>5</v>
      </c>
      <c r="AB36" s="31">
        <v>5</v>
      </c>
      <c r="AC36" s="31">
        <v>2</v>
      </c>
      <c r="AD36" s="31">
        <v>2</v>
      </c>
      <c r="AE36" s="31">
        <v>3</v>
      </c>
      <c r="AF36" s="31">
        <v>3</v>
      </c>
      <c r="AG36" s="31">
        <v>1</v>
      </c>
      <c r="AH36" s="31">
        <v>3</v>
      </c>
      <c r="AI36" s="31">
        <v>5</v>
      </c>
      <c r="AJ36" s="31">
        <v>3</v>
      </c>
      <c r="AK36" s="126">
        <f t="shared" si="6"/>
        <v>44</v>
      </c>
    </row>
    <row r="37" spans="1:37" ht="12.75">
      <c r="A37" s="190"/>
      <c r="B37" s="95">
        <f>Fraquezas!E17</f>
        <v>48</v>
      </c>
      <c r="C37" s="109" t="str">
        <f>Fraquezas!A17</f>
        <v>Baixo comprometimento de alguns docentes com o PPGZ</v>
      </c>
      <c r="D37" s="120">
        <v>1</v>
      </c>
      <c r="E37" s="31">
        <v>5</v>
      </c>
      <c r="F37" s="31">
        <v>3</v>
      </c>
      <c r="G37" s="31">
        <v>4</v>
      </c>
      <c r="H37" s="31">
        <v>3</v>
      </c>
      <c r="I37" s="31">
        <v>5</v>
      </c>
      <c r="J37" s="31">
        <v>4</v>
      </c>
      <c r="K37" s="31">
        <v>4</v>
      </c>
      <c r="L37" s="31">
        <v>4</v>
      </c>
      <c r="M37" s="31">
        <v>4</v>
      </c>
      <c r="N37" s="31">
        <v>3</v>
      </c>
      <c r="O37" s="31">
        <v>5</v>
      </c>
      <c r="P37" s="31">
        <v>4</v>
      </c>
      <c r="Q37" s="31">
        <v>4</v>
      </c>
      <c r="R37" s="31">
        <v>4</v>
      </c>
      <c r="S37" s="31">
        <v>2</v>
      </c>
      <c r="T37" s="31">
        <v>4</v>
      </c>
      <c r="U37" s="31">
        <v>3</v>
      </c>
      <c r="V37" s="121">
        <v>3</v>
      </c>
      <c r="W37" s="116">
        <f t="shared" si="5"/>
        <v>69</v>
      </c>
      <c r="X37" s="120">
        <v>3</v>
      </c>
      <c r="Y37" s="31">
        <v>4</v>
      </c>
      <c r="Z37" s="31">
        <v>4</v>
      </c>
      <c r="AA37" s="31">
        <v>4</v>
      </c>
      <c r="AB37" s="31">
        <v>3</v>
      </c>
      <c r="AC37" s="31">
        <v>4</v>
      </c>
      <c r="AD37" s="31">
        <v>5</v>
      </c>
      <c r="AE37" s="31">
        <v>3</v>
      </c>
      <c r="AF37" s="31">
        <v>3</v>
      </c>
      <c r="AG37" s="31">
        <v>4</v>
      </c>
      <c r="AH37" s="31">
        <v>4</v>
      </c>
      <c r="AI37" s="31">
        <v>4</v>
      </c>
      <c r="AJ37" s="31">
        <v>5</v>
      </c>
      <c r="AK37" s="126">
        <f t="shared" si="6"/>
        <v>50</v>
      </c>
    </row>
    <row r="38" spans="1:37" ht="12.75">
      <c r="A38" s="190"/>
      <c r="B38" s="95">
        <f>Fraquezas!E18</f>
        <v>60</v>
      </c>
      <c r="C38" s="109" t="str">
        <f>Fraquezas!A18</f>
        <v>Burocracia na relação com iniciativa privada</v>
      </c>
      <c r="D38" s="120">
        <v>0</v>
      </c>
      <c r="E38" s="31">
        <v>5</v>
      </c>
      <c r="F38" s="31">
        <v>5</v>
      </c>
      <c r="G38" s="31">
        <v>3</v>
      </c>
      <c r="H38" s="31">
        <v>5</v>
      </c>
      <c r="I38" s="31">
        <v>3</v>
      </c>
      <c r="J38" s="31">
        <v>3</v>
      </c>
      <c r="K38" s="31">
        <v>4</v>
      </c>
      <c r="L38" s="31">
        <v>5</v>
      </c>
      <c r="M38" s="31">
        <v>3</v>
      </c>
      <c r="N38" s="31">
        <v>1</v>
      </c>
      <c r="O38" s="31">
        <v>3</v>
      </c>
      <c r="P38" s="31">
        <v>3</v>
      </c>
      <c r="Q38" s="31">
        <v>2</v>
      </c>
      <c r="R38" s="31">
        <v>3</v>
      </c>
      <c r="S38" s="31">
        <v>0</v>
      </c>
      <c r="T38" s="31">
        <v>3</v>
      </c>
      <c r="U38" s="31">
        <v>2</v>
      </c>
      <c r="V38" s="121">
        <v>3</v>
      </c>
      <c r="W38" s="116">
        <f t="shared" si="5"/>
        <v>56</v>
      </c>
      <c r="X38" s="120">
        <v>4</v>
      </c>
      <c r="Y38" s="31">
        <v>3</v>
      </c>
      <c r="Z38" s="31">
        <v>2</v>
      </c>
      <c r="AA38" s="31">
        <v>5</v>
      </c>
      <c r="AB38" s="31">
        <v>3</v>
      </c>
      <c r="AC38" s="31">
        <v>1</v>
      </c>
      <c r="AD38" s="31">
        <v>1</v>
      </c>
      <c r="AE38" s="31">
        <v>4</v>
      </c>
      <c r="AF38" s="31">
        <v>5</v>
      </c>
      <c r="AG38" s="31">
        <v>2</v>
      </c>
      <c r="AH38" s="31">
        <v>3</v>
      </c>
      <c r="AI38" s="31">
        <v>3</v>
      </c>
      <c r="AJ38" s="31">
        <v>2</v>
      </c>
      <c r="AK38" s="126">
        <f t="shared" si="6"/>
        <v>38</v>
      </c>
    </row>
    <row r="39" spans="1:37" ht="12.75">
      <c r="A39" s="190"/>
      <c r="B39" s="95">
        <f>Fraquezas!E19</f>
        <v>36</v>
      </c>
      <c r="C39" s="109" t="str">
        <f>Fraquezas!A19</f>
        <v>Baixa procura por estudantes internacionais</v>
      </c>
      <c r="D39" s="120">
        <v>4</v>
      </c>
      <c r="E39" s="31">
        <v>2</v>
      </c>
      <c r="F39" s="31">
        <v>1</v>
      </c>
      <c r="G39" s="31">
        <v>2</v>
      </c>
      <c r="H39" s="31">
        <v>1</v>
      </c>
      <c r="I39" s="31">
        <v>2</v>
      </c>
      <c r="J39" s="31">
        <v>2</v>
      </c>
      <c r="K39" s="31">
        <v>1</v>
      </c>
      <c r="L39" s="31">
        <v>1</v>
      </c>
      <c r="M39" s="31">
        <v>2</v>
      </c>
      <c r="N39" s="31">
        <v>1</v>
      </c>
      <c r="O39" s="31">
        <v>1</v>
      </c>
      <c r="P39" s="31">
        <v>2</v>
      </c>
      <c r="Q39" s="31">
        <v>2</v>
      </c>
      <c r="R39" s="31">
        <v>3</v>
      </c>
      <c r="S39" s="31">
        <v>0</v>
      </c>
      <c r="T39" s="31">
        <v>4</v>
      </c>
      <c r="U39" s="31">
        <v>1</v>
      </c>
      <c r="V39" s="121">
        <v>2</v>
      </c>
      <c r="W39" s="116">
        <f t="shared" si="5"/>
        <v>34</v>
      </c>
      <c r="X39" s="120">
        <v>0</v>
      </c>
      <c r="Y39" s="31">
        <v>2</v>
      </c>
      <c r="Z39" s="31">
        <v>4</v>
      </c>
      <c r="AA39" s="31">
        <v>1</v>
      </c>
      <c r="AB39" s="31">
        <v>1</v>
      </c>
      <c r="AC39" s="31">
        <v>3</v>
      </c>
      <c r="AD39" s="31">
        <v>5</v>
      </c>
      <c r="AE39" s="31">
        <v>3</v>
      </c>
      <c r="AF39" s="31">
        <v>3</v>
      </c>
      <c r="AG39" s="31">
        <v>0</v>
      </c>
      <c r="AH39" s="31">
        <v>3</v>
      </c>
      <c r="AI39" s="31">
        <v>0</v>
      </c>
      <c r="AJ39" s="31">
        <v>1</v>
      </c>
      <c r="AK39" s="126">
        <f t="shared" si="6"/>
        <v>26</v>
      </c>
    </row>
    <row r="40" spans="1:37" ht="12.75">
      <c r="A40" s="190"/>
      <c r="B40" s="95" t="e">
        <f>Fraquezas!#REF!</f>
        <v>#REF!</v>
      </c>
      <c r="C40" s="109" t="e">
        <f>Fraquezas!#REF!</f>
        <v>#REF!</v>
      </c>
      <c r="D40" s="120">
        <v>1</v>
      </c>
      <c r="E40" s="31">
        <v>5</v>
      </c>
      <c r="F40" s="31">
        <v>3</v>
      </c>
      <c r="G40" s="31">
        <v>2</v>
      </c>
      <c r="H40" s="31">
        <v>5</v>
      </c>
      <c r="I40" s="31">
        <v>5</v>
      </c>
      <c r="J40" s="31">
        <v>4</v>
      </c>
      <c r="K40" s="31">
        <v>4</v>
      </c>
      <c r="L40" s="31">
        <v>4</v>
      </c>
      <c r="M40" s="31">
        <v>3</v>
      </c>
      <c r="N40" s="31">
        <v>2</v>
      </c>
      <c r="O40" s="31">
        <v>1</v>
      </c>
      <c r="P40" s="31">
        <v>4</v>
      </c>
      <c r="Q40" s="31">
        <v>1</v>
      </c>
      <c r="R40" s="31">
        <v>1</v>
      </c>
      <c r="S40" s="31">
        <v>0</v>
      </c>
      <c r="T40" s="31">
        <v>3</v>
      </c>
      <c r="U40" s="31">
        <v>1</v>
      </c>
      <c r="V40" s="121">
        <v>3</v>
      </c>
      <c r="W40" s="116">
        <f t="shared" si="5"/>
        <v>52</v>
      </c>
      <c r="X40" s="120">
        <v>5</v>
      </c>
      <c r="Y40" s="31">
        <v>5</v>
      </c>
      <c r="Z40" s="31">
        <v>1</v>
      </c>
      <c r="AA40" s="31">
        <v>3</v>
      </c>
      <c r="AB40" s="31">
        <v>5</v>
      </c>
      <c r="AC40" s="31">
        <v>1</v>
      </c>
      <c r="AD40" s="31">
        <v>1</v>
      </c>
      <c r="AE40" s="31">
        <v>1</v>
      </c>
      <c r="AF40" s="31">
        <v>5</v>
      </c>
      <c r="AG40" s="31">
        <v>3</v>
      </c>
      <c r="AH40" s="31">
        <v>1</v>
      </c>
      <c r="AI40" s="31">
        <v>5</v>
      </c>
      <c r="AJ40" s="31">
        <v>3</v>
      </c>
      <c r="AK40" s="126">
        <f t="shared" si="6"/>
        <v>39</v>
      </c>
    </row>
    <row r="41" spans="1:37" ht="12.75">
      <c r="A41" s="190"/>
      <c r="B41" s="95">
        <f>Fraquezas!E20</f>
        <v>0</v>
      </c>
      <c r="C41" s="109">
        <f>Fraquezas!A20</f>
        <v>0</v>
      </c>
      <c r="D41" s="120">
        <v>3</v>
      </c>
      <c r="E41" s="31">
        <v>2</v>
      </c>
      <c r="F41" s="31">
        <v>1</v>
      </c>
      <c r="G41" s="31">
        <v>0</v>
      </c>
      <c r="H41" s="31">
        <v>1</v>
      </c>
      <c r="I41" s="31">
        <v>1</v>
      </c>
      <c r="J41" s="31">
        <v>1</v>
      </c>
      <c r="K41" s="31">
        <v>1</v>
      </c>
      <c r="L41" s="31">
        <v>1</v>
      </c>
      <c r="M41" s="31">
        <v>1</v>
      </c>
      <c r="N41" s="31">
        <v>0</v>
      </c>
      <c r="O41" s="31">
        <v>2</v>
      </c>
      <c r="P41" s="31">
        <v>1</v>
      </c>
      <c r="Q41" s="31">
        <v>1</v>
      </c>
      <c r="R41" s="31">
        <v>2</v>
      </c>
      <c r="S41" s="31">
        <v>2</v>
      </c>
      <c r="T41" s="31">
        <v>1</v>
      </c>
      <c r="U41" s="31">
        <v>1</v>
      </c>
      <c r="V41" s="121">
        <v>1</v>
      </c>
      <c r="W41" s="116">
        <f t="shared" si="5"/>
        <v>23</v>
      </c>
      <c r="X41" s="120">
        <v>1</v>
      </c>
      <c r="Y41" s="31">
        <v>3</v>
      </c>
      <c r="Z41" s="31">
        <v>2</v>
      </c>
      <c r="AA41" s="31">
        <v>2</v>
      </c>
      <c r="AB41" s="31">
        <v>1</v>
      </c>
      <c r="AC41" s="31">
        <v>3</v>
      </c>
      <c r="AD41" s="31">
        <v>4</v>
      </c>
      <c r="AE41" s="31">
        <v>5</v>
      </c>
      <c r="AF41" s="31">
        <v>1</v>
      </c>
      <c r="AG41" s="31">
        <v>0</v>
      </c>
      <c r="AH41" s="31">
        <v>1</v>
      </c>
      <c r="AI41" s="31">
        <v>1</v>
      </c>
      <c r="AJ41" s="31">
        <v>2</v>
      </c>
      <c r="AK41" s="126">
        <f t="shared" si="6"/>
        <v>26</v>
      </c>
    </row>
    <row r="42" spans="1:37" ht="13.5" thickBot="1">
      <c r="A42" s="191"/>
      <c r="B42" s="96"/>
      <c r="C42" s="110"/>
      <c r="D42" s="122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07"/>
      <c r="U42" s="123"/>
      <c r="V42" s="124"/>
      <c r="W42" s="116"/>
      <c r="X42" s="122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52"/>
      <c r="AK42" s="153"/>
    </row>
    <row r="43" spans="1:37" ht="13.5" thickBot="1">
      <c r="A43" s="172" t="s">
        <v>7</v>
      </c>
      <c r="B43" s="173"/>
      <c r="C43" s="174"/>
      <c r="D43" s="114">
        <f t="shared" ref="D43:K43" si="7">SUM(D20:D42)</f>
        <v>35</v>
      </c>
      <c r="E43" s="107">
        <f t="shared" si="7"/>
        <v>72</v>
      </c>
      <c r="F43" s="107">
        <f t="shared" si="7"/>
        <v>54</v>
      </c>
      <c r="G43" s="107">
        <f t="shared" si="7"/>
        <v>57</v>
      </c>
      <c r="H43" s="107">
        <f t="shared" si="7"/>
        <v>70</v>
      </c>
      <c r="I43" s="107">
        <f t="shared" si="7"/>
        <v>68</v>
      </c>
      <c r="J43" s="107">
        <f t="shared" si="7"/>
        <v>69</v>
      </c>
      <c r="K43" s="107">
        <f t="shared" si="7"/>
        <v>70</v>
      </c>
      <c r="L43" s="107">
        <f t="shared" ref="L43:V43" si="8">SUM(L20:L42)</f>
        <v>76</v>
      </c>
      <c r="M43" s="107">
        <f t="shared" si="8"/>
        <v>68</v>
      </c>
      <c r="N43" s="107">
        <f t="shared" si="8"/>
        <v>27</v>
      </c>
      <c r="O43" s="107">
        <f t="shared" si="8"/>
        <v>47</v>
      </c>
      <c r="P43" s="107">
        <f t="shared" si="8"/>
        <v>71</v>
      </c>
      <c r="Q43" s="107">
        <f t="shared" si="8"/>
        <v>66</v>
      </c>
      <c r="R43" s="107">
        <f t="shared" si="8"/>
        <v>66</v>
      </c>
      <c r="S43" s="107">
        <f t="shared" si="8"/>
        <v>37</v>
      </c>
      <c r="T43" s="107">
        <f t="shared" si="8"/>
        <v>60</v>
      </c>
      <c r="U43" s="107">
        <f t="shared" si="8"/>
        <v>53</v>
      </c>
      <c r="V43" s="115">
        <f t="shared" si="8"/>
        <v>65</v>
      </c>
      <c r="W43" s="106">
        <f>SUM(W20:W42)</f>
        <v>1131</v>
      </c>
      <c r="X43" s="22">
        <f t="shared" ref="X43:AJ43" si="9">SUM(X20:X42)</f>
        <v>46</v>
      </c>
      <c r="Y43" s="22">
        <f t="shared" si="9"/>
        <v>83</v>
      </c>
      <c r="Z43" s="22">
        <f t="shared" si="9"/>
        <v>75</v>
      </c>
      <c r="AA43" s="22">
        <f t="shared" si="9"/>
        <v>75</v>
      </c>
      <c r="AB43" s="22">
        <f t="shared" si="9"/>
        <v>61</v>
      </c>
      <c r="AC43" s="22">
        <f t="shared" si="9"/>
        <v>72</v>
      </c>
      <c r="AD43" s="22">
        <f t="shared" si="9"/>
        <v>81</v>
      </c>
      <c r="AE43" s="22">
        <f t="shared" si="9"/>
        <v>63</v>
      </c>
      <c r="AF43" s="22">
        <f t="shared" si="9"/>
        <v>71</v>
      </c>
      <c r="AG43" s="22">
        <f t="shared" si="9"/>
        <v>46</v>
      </c>
      <c r="AH43" s="22">
        <f t="shared" si="9"/>
        <v>62</v>
      </c>
      <c r="AI43" s="22">
        <f t="shared" si="9"/>
        <v>60</v>
      </c>
      <c r="AJ43" s="22">
        <f t="shared" si="9"/>
        <v>76</v>
      </c>
      <c r="AK43" s="106">
        <f>SUM(AK20:AK42)</f>
        <v>871</v>
      </c>
    </row>
  </sheetData>
  <mergeCells count="10">
    <mergeCell ref="AK1:AK3"/>
    <mergeCell ref="X1:AJ1"/>
    <mergeCell ref="A43:C43"/>
    <mergeCell ref="A1:C2"/>
    <mergeCell ref="A3:C3"/>
    <mergeCell ref="D1:V1"/>
    <mergeCell ref="A4:A18"/>
    <mergeCell ref="A19:C19"/>
    <mergeCell ref="A20:A42"/>
    <mergeCell ref="W1:W3"/>
  </mergeCells>
  <conditionalFormatting sqref="D23:D41">
    <cfRule type="cellIs" dxfId="64" priority="10" operator="equal">
      <formula>3</formula>
    </cfRule>
    <cfRule type="cellIs" dxfId="63" priority="11" operator="equal">
      <formula>4</formula>
    </cfRule>
    <cfRule type="cellIs" dxfId="62" priority="12" operator="equal">
      <formula>5</formula>
    </cfRule>
  </conditionalFormatting>
  <conditionalFormatting sqref="D4:S18">
    <cfRule type="cellIs" dxfId="61" priority="76" operator="equal">
      <formula>3</formula>
    </cfRule>
    <cfRule type="cellIs" dxfId="60" priority="77" operator="equal">
      <formula>4</formula>
    </cfRule>
    <cfRule type="cellIs" dxfId="59" priority="78" operator="equal">
      <formula>5</formula>
    </cfRule>
  </conditionalFormatting>
  <conditionalFormatting sqref="D2:V3">
    <cfRule type="cellIs" dxfId="58" priority="46" operator="equal">
      <formula>3</formula>
    </cfRule>
    <cfRule type="cellIs" dxfId="57" priority="47" operator="equal">
      <formula>4</formula>
    </cfRule>
    <cfRule type="cellIs" dxfId="56" priority="48" operator="equal">
      <formula>5</formula>
    </cfRule>
  </conditionalFormatting>
  <conditionalFormatting sqref="D20:V22">
    <cfRule type="cellIs" dxfId="55" priority="7" operator="equal">
      <formula>3</formula>
    </cfRule>
    <cfRule type="cellIs" dxfId="54" priority="8" operator="equal">
      <formula>4</formula>
    </cfRule>
    <cfRule type="cellIs" dxfId="53" priority="9" operator="equal">
      <formula>5</formula>
    </cfRule>
  </conditionalFormatting>
  <conditionalFormatting sqref="E23:V41">
    <cfRule type="cellIs" dxfId="52" priority="4" operator="equal">
      <formula>3</formula>
    </cfRule>
    <cfRule type="cellIs" dxfId="51" priority="5" operator="equal">
      <formula>4</formula>
    </cfRule>
    <cfRule type="cellIs" dxfId="50" priority="6" operator="equal">
      <formula>5</formula>
    </cfRule>
  </conditionalFormatting>
  <conditionalFormatting sqref="T4:T18">
    <cfRule type="cellIs" dxfId="49" priority="24" operator="equal">
      <formula>5</formula>
    </cfRule>
    <cfRule type="cellIs" dxfId="48" priority="23" operator="equal">
      <formula>4</formula>
    </cfRule>
    <cfRule type="cellIs" dxfId="47" priority="22" operator="equal">
      <formula>3</formula>
    </cfRule>
  </conditionalFormatting>
  <conditionalFormatting sqref="U4">
    <cfRule type="cellIs" dxfId="46" priority="16" operator="equal">
      <formula>3</formula>
    </cfRule>
    <cfRule type="cellIs" dxfId="45" priority="17" operator="equal">
      <formula>4</formula>
    </cfRule>
    <cfRule type="cellIs" dxfId="44" priority="18" operator="equal">
      <formula>5</formula>
    </cfRule>
  </conditionalFormatting>
  <conditionalFormatting sqref="V4 U5:V18">
    <cfRule type="cellIs" dxfId="43" priority="20" operator="equal">
      <formula>4</formula>
    </cfRule>
    <cfRule type="cellIs" dxfId="42" priority="21" operator="equal">
      <formula>5</formula>
    </cfRule>
    <cfRule type="cellIs" dxfId="41" priority="19" operator="equal">
      <formula>3</formula>
    </cfRule>
  </conditionalFormatting>
  <conditionalFormatting sqref="X4:AI18 D42:S42">
    <cfRule type="cellIs" dxfId="40" priority="79" operator="equal">
      <formula>3</formula>
    </cfRule>
    <cfRule type="cellIs" dxfId="39" priority="80" operator="equal">
      <formula>4</formula>
    </cfRule>
    <cfRule type="cellIs" dxfId="38" priority="81" operator="equal">
      <formula>5</formula>
    </cfRule>
  </conditionalFormatting>
  <conditionalFormatting sqref="X20:AI42 U42:V42">
    <cfRule type="cellIs" dxfId="37" priority="84" operator="equal">
      <formula>5</formula>
    </cfRule>
    <cfRule type="cellIs" dxfId="36" priority="82" operator="equal">
      <formula>3</formula>
    </cfRule>
    <cfRule type="cellIs" dxfId="35" priority="83" operator="equal">
      <formula>4</formula>
    </cfRule>
  </conditionalFormatting>
  <conditionalFormatting sqref="X2:AJ3">
    <cfRule type="cellIs" dxfId="34" priority="28" operator="equal">
      <formula>3</formula>
    </cfRule>
    <cfRule type="cellIs" dxfId="33" priority="29" operator="equal">
      <formula>4</formula>
    </cfRule>
    <cfRule type="cellIs" dxfId="32" priority="30" operator="equal">
      <formula>5</formula>
    </cfRule>
  </conditionalFormatting>
  <conditionalFormatting sqref="AJ4:AJ18">
    <cfRule type="cellIs" dxfId="31" priority="13" operator="equal">
      <formula>3</formula>
    </cfRule>
    <cfRule type="cellIs" dxfId="30" priority="15" operator="equal">
      <formula>5</formula>
    </cfRule>
    <cfRule type="cellIs" dxfId="29" priority="14" operator="equal">
      <formula>4</formula>
    </cfRule>
  </conditionalFormatting>
  <conditionalFormatting sqref="AJ25:AJ41">
    <cfRule type="cellIs" dxfId="28" priority="3" operator="equal">
      <formula>5</formula>
    </cfRule>
    <cfRule type="cellIs" dxfId="27" priority="2" operator="equal">
      <formula>4</formula>
    </cfRule>
    <cfRule type="cellIs" dxfId="26" priority="1" operator="equal">
      <formula>3</formula>
    </cfRule>
  </conditionalFormatting>
  <printOptions horizontalCentered="1" gridLines="1"/>
  <pageMargins left="0" right="0" top="0" bottom="0" header="0" footer="0"/>
  <pageSetup paperSize="9" pageOrder="overThenDown" orientation="landscape" cellComments="atEnd"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AO47"/>
  <sheetViews>
    <sheetView showGridLines="0" topLeftCell="N27" zoomScaleNormal="100" workbookViewId="0">
      <selection activeCell="AI52" sqref="AI52"/>
    </sheetView>
  </sheetViews>
  <sheetFormatPr defaultColWidth="12.5703125" defaultRowHeight="15.75" customHeight="1"/>
  <cols>
    <col min="1" max="1" width="7.85546875" customWidth="1"/>
    <col min="2" max="2" width="3.7109375" customWidth="1"/>
    <col min="3" max="3" width="50.85546875" customWidth="1"/>
    <col min="4" max="7" width="6" bestFit="1" customWidth="1"/>
    <col min="8" max="8" width="6.42578125" customWidth="1"/>
    <col min="9" max="9" width="6" bestFit="1" customWidth="1"/>
    <col min="10" max="10" width="10" bestFit="1" customWidth="1"/>
    <col min="11" max="13" width="7" bestFit="1" customWidth="1"/>
    <col min="14" max="14" width="6.28515625" customWidth="1"/>
    <col min="15" max="16" width="7" bestFit="1" customWidth="1"/>
    <col min="17" max="17" width="10" bestFit="1" customWidth="1"/>
    <col min="18" max="19" width="8" customWidth="1"/>
    <col min="20" max="20" width="7.140625" customWidth="1"/>
    <col min="21" max="21" width="8" customWidth="1"/>
    <col min="22" max="22" width="6" bestFit="1" customWidth="1"/>
    <col min="23" max="23" width="5.85546875" customWidth="1"/>
    <col min="24" max="27" width="6" bestFit="1" customWidth="1"/>
    <col min="28" max="28" width="6.42578125" bestFit="1" customWidth="1"/>
    <col min="29" max="29" width="6.5703125" bestFit="1" customWidth="1"/>
    <col min="30" max="31" width="6" bestFit="1" customWidth="1"/>
    <col min="32" max="34" width="7.7109375" bestFit="1" customWidth="1"/>
    <col min="35" max="35" width="12.28515625" bestFit="1" customWidth="1"/>
    <col min="36" max="37" width="6" bestFit="1" customWidth="1"/>
    <col min="38" max="38" width="5.140625" customWidth="1"/>
    <col min="39" max="39" width="6.140625" customWidth="1"/>
    <col min="40" max="40" width="14.5703125" customWidth="1"/>
    <col min="41" max="41" width="14.85546875" customWidth="1"/>
  </cols>
  <sheetData>
    <row r="1" spans="1:41" ht="38.25" customHeight="1" thickBot="1">
      <c r="A1" s="175" t="s">
        <v>12</v>
      </c>
      <c r="B1" s="176"/>
      <c r="C1" s="177"/>
      <c r="D1" s="184" t="s">
        <v>6</v>
      </c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3"/>
      <c r="W1" s="226" t="s">
        <v>7</v>
      </c>
      <c r="X1" s="223" t="s">
        <v>8</v>
      </c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5"/>
      <c r="AM1" s="226" t="s">
        <v>7</v>
      </c>
      <c r="AN1" s="229" t="s">
        <v>13</v>
      </c>
      <c r="AO1" s="200"/>
    </row>
    <row r="2" spans="1:41" ht="17.25" customHeight="1">
      <c r="A2" s="178"/>
      <c r="B2" s="179"/>
      <c r="C2" s="180"/>
      <c r="D2" s="23">
        <f>Matriz!D2</f>
        <v>100</v>
      </c>
      <c r="E2" s="12">
        <f>Matriz!E2</f>
        <v>80</v>
      </c>
      <c r="F2" s="12">
        <f>Matriz!F2</f>
        <v>80</v>
      </c>
      <c r="G2" s="12">
        <f>Matriz!G2</f>
        <v>36</v>
      </c>
      <c r="H2" s="12">
        <f>Matriz!H2</f>
        <v>75</v>
      </c>
      <c r="I2" s="12">
        <f>Matriz!I2</f>
        <v>125</v>
      </c>
      <c r="J2" s="12">
        <f>Matriz!J2</f>
        <v>64</v>
      </c>
      <c r="K2" s="12">
        <f>Matriz!K2</f>
        <v>100</v>
      </c>
      <c r="L2" s="12">
        <f>Matriz!L2</f>
        <v>48</v>
      </c>
      <c r="M2" s="12">
        <f>Matriz!M2</f>
        <v>60</v>
      </c>
      <c r="N2" s="12">
        <f>Matriz!N2</f>
        <v>27</v>
      </c>
      <c r="O2" s="12">
        <f>Matriz!O2</f>
        <v>36</v>
      </c>
      <c r="P2" s="12">
        <f>Matriz!P2</f>
        <v>36</v>
      </c>
      <c r="Q2" s="12">
        <f>Matriz!Q2</f>
        <v>80</v>
      </c>
      <c r="R2" s="12">
        <f>Matriz!R2</f>
        <v>80</v>
      </c>
      <c r="S2" s="12">
        <f>Matriz!S2</f>
        <v>64</v>
      </c>
      <c r="T2" s="12">
        <f>Matriz!T2</f>
        <v>64</v>
      </c>
      <c r="U2" s="12">
        <f>Matriz!U2</f>
        <v>36</v>
      </c>
      <c r="V2" s="12">
        <f>Matriz!V2</f>
        <v>48</v>
      </c>
      <c r="W2" s="227"/>
      <c r="X2" s="12">
        <f>Matriz!X2</f>
        <v>125</v>
      </c>
      <c r="Y2" s="12">
        <f>Matriz!Y2</f>
        <v>60</v>
      </c>
      <c r="Z2" s="12">
        <f>Matriz!Z2</f>
        <v>100</v>
      </c>
      <c r="AA2" s="12">
        <f>Matriz!AA2</f>
        <v>125</v>
      </c>
      <c r="AB2" s="12">
        <f>Matriz!AB2</f>
        <v>100</v>
      </c>
      <c r="AC2" s="12">
        <f>Matriz!AC2</f>
        <v>100</v>
      </c>
      <c r="AD2" s="12">
        <f>Matriz!AD2</f>
        <v>100</v>
      </c>
      <c r="AE2" s="12">
        <f>Matriz!AE2</f>
        <v>125</v>
      </c>
      <c r="AF2" s="12">
        <f>Matriz!AF2</f>
        <v>45</v>
      </c>
      <c r="AG2" s="12">
        <f>Matriz!AG2</f>
        <v>24</v>
      </c>
      <c r="AH2" s="12">
        <f>Matriz!AH2</f>
        <v>40</v>
      </c>
      <c r="AI2" s="12">
        <f>Matriz!AI2</f>
        <v>100</v>
      </c>
      <c r="AJ2" s="12">
        <f>Matriz!AJ2</f>
        <v>64</v>
      </c>
      <c r="AK2" s="12"/>
      <c r="AL2" s="12"/>
      <c r="AM2" s="227"/>
      <c r="AN2" s="230" t="s">
        <v>14</v>
      </c>
      <c r="AO2" s="232" t="s">
        <v>15</v>
      </c>
    </row>
    <row r="3" spans="1:41" ht="180" customHeight="1" thickBot="1">
      <c r="A3" s="13" t="s">
        <v>9</v>
      </c>
      <c r="B3" s="14"/>
      <c r="C3" s="15"/>
      <c r="D3" s="98" t="str">
        <f>Matriz!D3</f>
        <v>Elevação no valor das bolsas de estudo na PG</v>
      </c>
      <c r="E3" s="99" t="str">
        <f>Matriz!E3</f>
        <v>Possibilidade de parcerias com a iniciativa privada</v>
      </c>
      <c r="F3" s="99" t="str">
        <f>Matriz!F3</f>
        <v>Crescimento do agronegócio</v>
      </c>
      <c r="G3" s="99" t="str">
        <f>Matriz!G3</f>
        <v>Agronegócio ser área prioritária para o CNPq</v>
      </c>
      <c r="H3" s="99" t="str">
        <f>Matriz!H3</f>
        <v>Prestação de serviços técnicos especializados</v>
      </c>
      <c r="I3" s="99" t="str">
        <f>Matriz!I3</f>
        <v>Participação em editais de apoio às pesquisas em agências de fomento</v>
      </c>
      <c r="J3" s="99" t="str">
        <f>Matriz!J3</f>
        <v>Possibilidade de parcerias entre Instituições das diferentes regiões do Brasil</v>
      </c>
      <c r="K3" s="99" t="str">
        <f>Matriz!K3</f>
        <v>Associar as pesquisas às demandas da sociedade</v>
      </c>
      <c r="L3" s="99" t="str">
        <f>Matriz!L3</f>
        <v>Muita demanda de pesquisa pela indústria</v>
      </c>
      <c r="M3" s="99" t="str">
        <f>Matriz!M3</f>
        <v>Aumento no número de editais para fomento</v>
      </c>
      <c r="N3" s="99" t="str">
        <f>Matriz!N3</f>
        <v>Aproximação com SBZ e RBZ</v>
      </c>
      <c r="O3" s="99" t="str">
        <f>Matriz!O3</f>
        <v>Oportunidade de aumentar a visibilidade do Programa via marketing digital</v>
      </c>
      <c r="P3" s="99" t="str">
        <f>Matriz!P3</f>
        <v>Atuar na produção animal sustentável atendendo aos ODS da ONU</v>
      </c>
      <c r="Q3" s="99" t="str">
        <f>Matriz!Q3</f>
        <v>Trabalhar o desenvolvimento do pensamento para inovação e empreendedorismo nos discentes e docentes</v>
      </c>
      <c r="R3" s="99" t="str">
        <f>Matriz!R3</f>
        <v>Geração de talentos para o mercado</v>
      </c>
      <c r="S3" s="99" t="str">
        <f>Matriz!S3</f>
        <v>Incentivo à execução de pós doc no exterior</v>
      </c>
      <c r="T3" s="99" t="str">
        <f>Matriz!T3</f>
        <v>Parcerias internacionais</v>
      </c>
      <c r="U3" s="99" t="str">
        <f>Matriz!U3</f>
        <v>Possibilidade de gerar lideranças científicas para a área</v>
      </c>
      <c r="V3" s="99" t="str">
        <f>Matriz!V3</f>
        <v>Formação e participação em redes de pesquisa</v>
      </c>
      <c r="W3" s="228"/>
      <c r="X3" s="99" t="str">
        <f>Matriz!X3</f>
        <v>Processos de compras morosos pelas fundações de apoio</v>
      </c>
      <c r="Y3" s="99" t="str">
        <f>Matriz!Y3</f>
        <v>O desestímulo para que jovens docentes façam pesquisa nos últimos anos</v>
      </c>
      <c r="Z3" s="99" t="str">
        <f>Matriz!Z3</f>
        <v>Redução de procura de discentes para o PPGZ</v>
      </c>
      <c r="AA3" s="99" t="str">
        <f>Matriz!AA3</f>
        <v>Baixo financiamento público para a pesquisa</v>
      </c>
      <c r="AB3" s="99" t="str">
        <f>Matriz!AB3</f>
        <v>Baixo financiamento público para a UFLA</v>
      </c>
      <c r="AC3" s="99" t="str">
        <f>Matriz!AC3</f>
        <v>Baixa qualidade dos estudantes</v>
      </c>
      <c r="AD3" s="99" t="str">
        <f>Matriz!AD3</f>
        <v>Baixa procura pelos estudantes pelo PPGZ</v>
      </c>
      <c r="AE3" s="99" t="str">
        <f>Matriz!AE3</f>
        <v>Redução no número de bolsas</v>
      </c>
      <c r="AF3" s="99" t="str">
        <f>Matriz!AF3</f>
        <v>Concorrências com universidades paulistas que têm mais infraestrutura e recursos</v>
      </c>
      <c r="AG3" s="99" t="str">
        <f>Matriz!AG3</f>
        <v>Ofertas de cursos por outras instituições, principalmente de especialização com enfoque prático</v>
      </c>
      <c r="AH3" s="99" t="str">
        <f>Matriz!AH3</f>
        <v>Falta de reconhecimento pela socidade da importância das Universidades de pesquisa</v>
      </c>
      <c r="AI3" s="99" t="str">
        <f>Matriz!AI3</f>
        <v>Ausência de políticas públicas para fixação de servidores e técnicos, principalmente de laboratórios, quanto aos salários e oportunidades de concursos</v>
      </c>
      <c r="AJ3" s="99" t="str">
        <f>Matriz!AJ3</f>
        <v xml:space="preserve">Risco de evasão e redução do corpo docente com o cenário atual </v>
      </c>
      <c r="AK3" s="100"/>
      <c r="AL3" s="101"/>
      <c r="AM3" s="228"/>
      <c r="AN3" s="231"/>
      <c r="AO3" s="228"/>
    </row>
    <row r="4" spans="1:41">
      <c r="A4" s="185" t="s">
        <v>10</v>
      </c>
      <c r="B4" s="24">
        <f>Matriz!B4</f>
        <v>80</v>
      </c>
      <c r="C4" s="131" t="str">
        <f>Matriz!C4</f>
        <v>Corpo docente qualificado e experiente</v>
      </c>
      <c r="D4" s="201" t="s">
        <v>16</v>
      </c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44"/>
      <c r="W4" s="25">
        <f>Matriz!W4</f>
        <v>80</v>
      </c>
      <c r="X4" s="213" t="s">
        <v>17</v>
      </c>
      <c r="Y4" s="214"/>
      <c r="Z4" s="214"/>
      <c r="AA4" s="214"/>
      <c r="AB4" s="214"/>
      <c r="AC4" s="214"/>
      <c r="AD4" s="214"/>
      <c r="AE4" s="214"/>
      <c r="AF4" s="214"/>
      <c r="AG4" s="214"/>
      <c r="AH4" s="214"/>
      <c r="AI4" s="214"/>
      <c r="AJ4" s="214"/>
      <c r="AK4" s="214"/>
      <c r="AL4" s="215"/>
      <c r="AM4" s="25">
        <f>Matriz!AK4</f>
        <v>42</v>
      </c>
      <c r="AN4" s="26">
        <f t="shared" ref="AN4:AN19" si="0">AM4+W4</f>
        <v>122</v>
      </c>
      <c r="AO4" s="27">
        <f>AN4/((COUNTIF($D$2:$V$2,"&gt;-1")*5)+(COUNTIF($X$2:$AJ$2,"&gt;-1")*5))</f>
        <v>0.76249999999999996</v>
      </c>
    </row>
    <row r="5" spans="1:41" ht="15.75" customHeight="1">
      <c r="A5" s="186"/>
      <c r="B5" s="24">
        <f>Matriz!B5</f>
        <v>80</v>
      </c>
      <c r="C5" s="131" t="str">
        <f>Matriz!C5</f>
        <v>Geração de conhecimento de alto nível</v>
      </c>
      <c r="D5" s="205" t="s">
        <v>131</v>
      </c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16"/>
      <c r="W5" s="25">
        <f>Matriz!W5</f>
        <v>78</v>
      </c>
      <c r="X5" s="217" t="s">
        <v>18</v>
      </c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218"/>
      <c r="AM5" s="25">
        <f>Matriz!AK5</f>
        <v>36</v>
      </c>
      <c r="AN5" s="26">
        <f t="shared" si="0"/>
        <v>114</v>
      </c>
      <c r="AO5" s="27">
        <f t="shared" ref="AO5:AO18" si="1">AN5/((COUNTIF($D$2:$V$2,"&gt;-1")*5)+(COUNTIF($X$2:$AJ$2,"&gt;-1")*5))</f>
        <v>0.71250000000000002</v>
      </c>
    </row>
    <row r="6" spans="1:41" ht="15.75" customHeight="1">
      <c r="A6" s="186"/>
      <c r="B6" s="24">
        <f>Matriz!B6</f>
        <v>60</v>
      </c>
      <c r="C6" s="131" t="str">
        <f>Matriz!C6</f>
        <v>Produção científica de qualidade</v>
      </c>
      <c r="D6" s="208"/>
      <c r="E6" s="209"/>
      <c r="F6" s="209"/>
      <c r="G6" s="209"/>
      <c r="H6" s="209"/>
      <c r="I6" s="209"/>
      <c r="J6" s="209"/>
      <c r="K6" s="209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10"/>
      <c r="W6" s="25">
        <f>Matriz!W6</f>
        <v>78</v>
      </c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20"/>
      <c r="AM6" s="25">
        <f>Matriz!AK6</f>
        <v>36</v>
      </c>
      <c r="AN6" s="26">
        <f t="shared" si="0"/>
        <v>114</v>
      </c>
      <c r="AO6" s="27">
        <f t="shared" si="1"/>
        <v>0.71250000000000002</v>
      </c>
    </row>
    <row r="7" spans="1:41" ht="18">
      <c r="A7" s="186"/>
      <c r="B7" s="24">
        <f>Matriz!B7</f>
        <v>64</v>
      </c>
      <c r="C7" s="131" t="str">
        <f>Matriz!C7</f>
        <v>Tradição e reconhecimento institucional e do PPGZ</v>
      </c>
      <c r="D7" s="221" t="s">
        <v>19</v>
      </c>
      <c r="E7" s="188"/>
      <c r="F7" s="188"/>
      <c r="G7" s="188"/>
      <c r="H7" s="28">
        <f>COUNTIF(Matriz!D4:V18,"&gt;-1")*5</f>
        <v>1425</v>
      </c>
      <c r="I7" s="28"/>
      <c r="J7" s="28"/>
      <c r="K7" s="28"/>
      <c r="L7" s="28"/>
      <c r="M7" s="28"/>
      <c r="N7" s="28"/>
      <c r="O7" s="29"/>
      <c r="P7" s="29"/>
      <c r="Q7" s="30"/>
      <c r="R7" s="134"/>
      <c r="S7" s="134"/>
      <c r="T7" s="134"/>
      <c r="U7" s="134"/>
      <c r="V7" s="135"/>
      <c r="W7" s="25">
        <f>Matriz!W7</f>
        <v>83</v>
      </c>
      <c r="X7" s="222" t="s">
        <v>19</v>
      </c>
      <c r="Y7" s="188"/>
      <c r="Z7" s="188"/>
      <c r="AA7" s="188"/>
      <c r="AB7" s="28">
        <f>COUNTIF(Matriz!X4:AJ18,"&gt;-1")*5</f>
        <v>975</v>
      </c>
      <c r="AC7" s="28"/>
      <c r="AD7" s="28"/>
      <c r="AE7" s="28"/>
      <c r="AF7" s="28"/>
      <c r="AG7" s="28"/>
      <c r="AH7" s="28"/>
      <c r="AI7" s="29"/>
      <c r="AJ7" s="30"/>
      <c r="AK7" s="31"/>
      <c r="AL7" s="32"/>
      <c r="AM7" s="25">
        <f>Matriz!AK7</f>
        <v>46</v>
      </c>
      <c r="AN7" s="26">
        <f t="shared" si="0"/>
        <v>129</v>
      </c>
      <c r="AO7" s="27">
        <f t="shared" si="1"/>
        <v>0.80625000000000002</v>
      </c>
    </row>
    <row r="8" spans="1:41" ht="18">
      <c r="A8" s="186"/>
      <c r="B8" s="24">
        <f>Matriz!B8</f>
        <v>60</v>
      </c>
      <c r="C8" s="131" t="str">
        <f>Matriz!C8</f>
        <v>Estrutura de campo ou setores</v>
      </c>
      <c r="D8" s="245" t="s">
        <v>20</v>
      </c>
      <c r="E8" s="195"/>
      <c r="F8" s="195"/>
      <c r="G8" s="195"/>
      <c r="H8" s="33">
        <f>W20</f>
        <v>1075</v>
      </c>
      <c r="I8" s="33"/>
      <c r="J8" s="33"/>
      <c r="K8" s="33"/>
      <c r="L8" s="33"/>
      <c r="M8" s="33"/>
      <c r="N8" s="33"/>
      <c r="O8" s="212" t="s">
        <v>21</v>
      </c>
      <c r="P8" s="212"/>
      <c r="Q8" s="212"/>
      <c r="R8" s="136">
        <f>IFERROR(H8/H7,0)</f>
        <v>0.75438596491228072</v>
      </c>
      <c r="S8" s="136"/>
      <c r="T8" s="136"/>
      <c r="U8" s="136"/>
      <c r="V8" s="135"/>
      <c r="W8" s="25">
        <f>Matriz!W8</f>
        <v>72</v>
      </c>
      <c r="X8" s="198" t="s">
        <v>20</v>
      </c>
      <c r="Y8" s="195"/>
      <c r="Z8" s="195"/>
      <c r="AA8" s="195"/>
      <c r="AB8" s="33">
        <f>AM20</f>
        <v>591</v>
      </c>
      <c r="AC8" s="33"/>
      <c r="AD8" s="33"/>
      <c r="AE8" s="33"/>
      <c r="AF8" s="33"/>
      <c r="AG8" s="33"/>
      <c r="AH8" s="212" t="s">
        <v>21</v>
      </c>
      <c r="AI8" s="212"/>
      <c r="AJ8" s="212"/>
      <c r="AK8" s="76">
        <f>IFERROR(AB8/AB7,0)</f>
        <v>0.60615384615384615</v>
      </c>
      <c r="AL8" s="32"/>
      <c r="AM8" s="25">
        <f>Matriz!AK8</f>
        <v>36</v>
      </c>
      <c r="AN8" s="26">
        <f t="shared" si="0"/>
        <v>108</v>
      </c>
      <c r="AO8" s="27">
        <f t="shared" si="1"/>
        <v>0.67500000000000004</v>
      </c>
    </row>
    <row r="9" spans="1:41" ht="18">
      <c r="A9" s="186"/>
      <c r="B9" s="24">
        <f>Matriz!B9</f>
        <v>60</v>
      </c>
      <c r="C9" s="131" t="str">
        <f>Matriz!C9</f>
        <v>Estrutura de laboratórios</v>
      </c>
      <c r="D9" s="137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8"/>
      <c r="P9" s="138">
        <f>H7-H8</f>
        <v>350</v>
      </c>
      <c r="Q9" s="134"/>
      <c r="R9" s="134"/>
      <c r="S9" s="134"/>
      <c r="T9" s="134"/>
      <c r="U9" s="134"/>
      <c r="V9" s="135"/>
      <c r="W9" s="25">
        <f>Matriz!W9</f>
        <v>72</v>
      </c>
      <c r="X9" s="34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5">
        <f>AB7-AB8</f>
        <v>384</v>
      </c>
      <c r="AJ9" s="31"/>
      <c r="AK9" s="31"/>
      <c r="AL9" s="32"/>
      <c r="AM9" s="25">
        <f>Matriz!AK9</f>
        <v>36</v>
      </c>
      <c r="AN9" s="26">
        <f t="shared" si="0"/>
        <v>108</v>
      </c>
      <c r="AO9" s="27">
        <f t="shared" si="1"/>
        <v>0.67500000000000004</v>
      </c>
    </row>
    <row r="10" spans="1:41" ht="18">
      <c r="A10" s="186"/>
      <c r="B10" s="24">
        <f>Matriz!B10</f>
        <v>36</v>
      </c>
      <c r="C10" s="131" t="str">
        <f>Matriz!C10</f>
        <v>Localização geográfica estratégica</v>
      </c>
      <c r="D10" s="137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5"/>
      <c r="W10" s="25">
        <f>Matriz!W10</f>
        <v>79</v>
      </c>
      <c r="X10" s="34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2"/>
      <c r="AM10" s="25">
        <f>Matriz!AK10</f>
        <v>47</v>
      </c>
      <c r="AN10" s="26">
        <f t="shared" si="0"/>
        <v>126</v>
      </c>
      <c r="AO10" s="27">
        <f t="shared" si="1"/>
        <v>0.78749999999999998</v>
      </c>
    </row>
    <row r="11" spans="1:41" ht="18">
      <c r="A11" s="186"/>
      <c r="B11" s="24">
        <f>Matriz!B11</f>
        <v>24</v>
      </c>
      <c r="C11" s="131" t="str">
        <f>Matriz!C11</f>
        <v>Vocação extensionista</v>
      </c>
      <c r="D11" s="137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5"/>
      <c r="W11" s="25">
        <f>Matriz!W11</f>
        <v>60</v>
      </c>
      <c r="X11" s="34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2"/>
      <c r="AM11" s="25">
        <f>Matriz!AK11</f>
        <v>32</v>
      </c>
      <c r="AN11" s="26">
        <f t="shared" si="0"/>
        <v>92</v>
      </c>
      <c r="AO11" s="27">
        <f t="shared" si="1"/>
        <v>0.57499999999999996</v>
      </c>
    </row>
    <row r="12" spans="1:41" ht="18">
      <c r="A12" s="186"/>
      <c r="B12" s="24">
        <f>Matriz!B12</f>
        <v>24</v>
      </c>
      <c r="C12" s="131" t="str">
        <f>Matriz!C12</f>
        <v>Projeto pedagógico do curso</v>
      </c>
      <c r="D12" s="137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5"/>
      <c r="W12" s="25">
        <f>Matriz!W12</f>
        <v>38</v>
      </c>
      <c r="X12" s="34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2"/>
      <c r="AM12" s="25">
        <f>Matriz!AK12</f>
        <v>28</v>
      </c>
      <c r="AN12" s="26">
        <f t="shared" si="0"/>
        <v>66</v>
      </c>
      <c r="AO12" s="27">
        <f t="shared" si="1"/>
        <v>0.41249999999999998</v>
      </c>
    </row>
    <row r="13" spans="1:41" ht="18">
      <c r="A13" s="186"/>
      <c r="B13" s="24">
        <f>Matriz!B13</f>
        <v>60</v>
      </c>
      <c r="C13" s="131" t="str">
        <f>Matriz!C13</f>
        <v>Interação com a indústria</v>
      </c>
      <c r="D13" s="137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5"/>
      <c r="W13" s="25">
        <f>Matriz!W13</f>
        <v>81</v>
      </c>
      <c r="X13" s="34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2"/>
      <c r="AM13" s="25">
        <f>Matriz!AK13</f>
        <v>49</v>
      </c>
      <c r="AN13" s="26">
        <f t="shared" si="0"/>
        <v>130</v>
      </c>
      <c r="AO13" s="27">
        <f t="shared" si="1"/>
        <v>0.8125</v>
      </c>
    </row>
    <row r="14" spans="1:41" ht="19.5" customHeight="1">
      <c r="A14" s="186"/>
      <c r="B14" s="24">
        <f>Matriz!B14</f>
        <v>80</v>
      </c>
      <c r="C14" s="131" t="str">
        <f>Matriz!C14</f>
        <v>Alta capacidade na captação de recursos públicos</v>
      </c>
      <c r="D14" s="137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5"/>
      <c r="W14" s="25">
        <f>Matriz!W14</f>
        <v>79</v>
      </c>
      <c r="X14" s="34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2"/>
      <c r="AM14" s="25">
        <f>Matriz!AK14</f>
        <v>47</v>
      </c>
      <c r="AN14" s="26">
        <f t="shared" si="0"/>
        <v>126</v>
      </c>
      <c r="AO14" s="27">
        <f t="shared" si="1"/>
        <v>0.78749999999999998</v>
      </c>
    </row>
    <row r="15" spans="1:41" ht="25.5">
      <c r="A15" s="186"/>
      <c r="B15" s="17">
        <f>Matriz!B15</f>
        <v>45</v>
      </c>
      <c r="C15" s="131" t="str">
        <f>Matriz!C15</f>
        <v>Alta capacidade na captação de recursos com iniciativa privada</v>
      </c>
      <c r="D15" s="137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5"/>
      <c r="W15" s="25">
        <f>Matriz!W15</f>
        <v>76</v>
      </c>
      <c r="X15" s="34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2"/>
      <c r="AM15" s="25">
        <f>Matriz!AK15</f>
        <v>47</v>
      </c>
      <c r="AN15" s="26">
        <f t="shared" si="0"/>
        <v>123</v>
      </c>
      <c r="AO15" s="27">
        <f t="shared" si="1"/>
        <v>0.76875000000000004</v>
      </c>
    </row>
    <row r="16" spans="1:41" ht="18.75" customHeight="1">
      <c r="A16" s="186"/>
      <c r="B16" s="17">
        <f>Matriz!B16</f>
        <v>36</v>
      </c>
      <c r="C16" s="131" t="str">
        <f>Matriz!C16</f>
        <v>Atuação em equipe</v>
      </c>
      <c r="D16" s="137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5"/>
      <c r="W16" s="25">
        <f>Matriz!W16</f>
        <v>65</v>
      </c>
      <c r="X16" s="34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2"/>
      <c r="AM16" s="25">
        <f>Matriz!AK16</f>
        <v>39</v>
      </c>
      <c r="AN16" s="26">
        <f t="shared" si="0"/>
        <v>104</v>
      </c>
      <c r="AO16" s="27">
        <f t="shared" si="1"/>
        <v>0.65</v>
      </c>
    </row>
    <row r="17" spans="1:41" ht="18.75" customHeight="1">
      <c r="A17" s="186"/>
      <c r="B17" s="17">
        <f>Matriz!B17</f>
        <v>48</v>
      </c>
      <c r="C17" s="131" t="str">
        <f>Matriz!C17</f>
        <v>Boa inserção internacional</v>
      </c>
      <c r="D17" s="137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5"/>
      <c r="W17" s="25">
        <f>Matriz!W17</f>
        <v>76</v>
      </c>
      <c r="X17" s="34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2"/>
      <c r="AM17" s="25">
        <f>Matriz!AK17</f>
        <v>31</v>
      </c>
      <c r="AN17" s="26">
        <f t="shared" si="0"/>
        <v>107</v>
      </c>
      <c r="AO17" s="27">
        <f t="shared" si="1"/>
        <v>0.66874999999999996</v>
      </c>
    </row>
    <row r="18" spans="1:41" ht="18.75" customHeight="1">
      <c r="A18" s="186"/>
      <c r="B18" s="17">
        <f>Matriz!B18</f>
        <v>48</v>
      </c>
      <c r="C18" s="131" t="str">
        <f>Matriz!C18</f>
        <v xml:space="preserve">Formação diversificada e boa relação orientador orientando </v>
      </c>
      <c r="D18" s="137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5"/>
      <c r="W18" s="25">
        <f>Matriz!W18</f>
        <v>58</v>
      </c>
      <c r="X18" s="34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2"/>
      <c r="AM18" s="25">
        <f>Matriz!AK18</f>
        <v>39</v>
      </c>
      <c r="AN18" s="26">
        <f t="shared" si="0"/>
        <v>97</v>
      </c>
      <c r="AO18" s="27">
        <f t="shared" si="1"/>
        <v>0.60624999999999996</v>
      </c>
    </row>
    <row r="19" spans="1:41" ht="18.75" customHeight="1" thickBot="1">
      <c r="A19" s="186"/>
      <c r="B19" s="17"/>
      <c r="C19" s="132"/>
      <c r="D19" s="139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1"/>
      <c r="W19" s="25"/>
      <c r="X19" s="34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2"/>
      <c r="AM19" s="25"/>
      <c r="AN19" s="26">
        <f t="shared" si="0"/>
        <v>0</v>
      </c>
      <c r="AO19" s="27"/>
    </row>
    <row r="20" spans="1:41" ht="18.75" customHeight="1" thickBot="1">
      <c r="A20" s="187" t="s">
        <v>7</v>
      </c>
      <c r="B20" s="173"/>
      <c r="C20" s="246"/>
      <c r="D20" s="133">
        <f>Matriz!D19</f>
        <v>21</v>
      </c>
      <c r="E20" s="133">
        <f>Matriz!E19</f>
        <v>64</v>
      </c>
      <c r="F20" s="133">
        <f>Matriz!F19</f>
        <v>48</v>
      </c>
      <c r="G20" s="133">
        <f>Matriz!G19</f>
        <v>48</v>
      </c>
      <c r="H20" s="133">
        <f>Matriz!H19</f>
        <v>60</v>
      </c>
      <c r="I20" s="133">
        <f>Matriz!I19</f>
        <v>57</v>
      </c>
      <c r="J20" s="133">
        <f>Matriz!J19</f>
        <v>62</v>
      </c>
      <c r="K20" s="133">
        <f>Matriz!K19</f>
        <v>59</v>
      </c>
      <c r="L20" s="133">
        <f>Matriz!L19</f>
        <v>65</v>
      </c>
      <c r="M20" s="133">
        <f>Matriz!M19</f>
        <v>59</v>
      </c>
      <c r="N20" s="133">
        <f>Matriz!N19</f>
        <v>43</v>
      </c>
      <c r="O20" s="133">
        <f>Matriz!O19</f>
        <v>62</v>
      </c>
      <c r="P20" s="133">
        <f>Matriz!P19</f>
        <v>67</v>
      </c>
      <c r="Q20" s="133">
        <f>Matriz!Q19</f>
        <v>60</v>
      </c>
      <c r="R20" s="133">
        <f>Matriz!R19</f>
        <v>65</v>
      </c>
      <c r="S20" s="133">
        <f>Matriz!S19</f>
        <v>57</v>
      </c>
      <c r="T20" s="133">
        <f>Matriz!T19</f>
        <v>58</v>
      </c>
      <c r="U20" s="133">
        <f>Matriz!U19</f>
        <v>52</v>
      </c>
      <c r="V20" s="133">
        <f>Matriz!V19</f>
        <v>68</v>
      </c>
      <c r="W20" s="102">
        <f>SUM(W4:W18)</f>
        <v>1075</v>
      </c>
      <c r="X20" s="36">
        <f>Matriz!X19</f>
        <v>37</v>
      </c>
      <c r="Y20" s="36">
        <f>Matriz!Y19</f>
        <v>64</v>
      </c>
      <c r="Z20" s="36">
        <f>Matriz!Z19</f>
        <v>62</v>
      </c>
      <c r="AA20" s="36">
        <f>Matriz!AA19</f>
        <v>52</v>
      </c>
      <c r="AB20" s="36">
        <f>Matriz!AB19</f>
        <v>44</v>
      </c>
      <c r="AC20" s="36">
        <f>Matriz!AC19</f>
        <v>41</v>
      </c>
      <c r="AD20" s="36">
        <f>Matriz!AD19</f>
        <v>50</v>
      </c>
      <c r="AE20" s="36">
        <f>Matriz!AE19</f>
        <v>36</v>
      </c>
      <c r="AF20" s="36">
        <f>Matriz!AF19</f>
        <v>58</v>
      </c>
      <c r="AG20" s="36">
        <f>Matriz!AG19</f>
        <v>49</v>
      </c>
      <c r="AH20" s="36">
        <f>Matriz!AH19</f>
        <v>32</v>
      </c>
      <c r="AI20" s="36">
        <f>Matriz!AI19</f>
        <v>23</v>
      </c>
      <c r="AJ20" s="36">
        <f>Matriz!AJ19</f>
        <v>43</v>
      </c>
      <c r="AK20" s="36"/>
      <c r="AL20" s="36"/>
      <c r="AM20" s="102">
        <f>SUM(AM4:AM19)</f>
        <v>591</v>
      </c>
      <c r="AN20" s="199" t="s">
        <v>22</v>
      </c>
      <c r="AO20" s="200"/>
    </row>
    <row r="21" spans="1:41" ht="18.75" customHeight="1" thickBot="1">
      <c r="A21" s="172" t="s">
        <v>23</v>
      </c>
      <c r="B21" s="173"/>
      <c r="C21" s="246"/>
      <c r="D21" s="142">
        <f>D20/(COUNTA($B$4:$B$19)*5)</f>
        <v>0.28000000000000003</v>
      </c>
      <c r="E21" s="142">
        <f t="shared" ref="E21:V21" si="2">E20/(COUNTA($B$4:$B$19)*5)</f>
        <v>0.85333333333333339</v>
      </c>
      <c r="F21" s="142">
        <f t="shared" si="2"/>
        <v>0.64</v>
      </c>
      <c r="G21" s="142">
        <f t="shared" si="2"/>
        <v>0.64</v>
      </c>
      <c r="H21" s="142">
        <f t="shared" si="2"/>
        <v>0.8</v>
      </c>
      <c r="I21" s="142">
        <f t="shared" si="2"/>
        <v>0.76</v>
      </c>
      <c r="J21" s="142">
        <f t="shared" si="2"/>
        <v>0.82666666666666666</v>
      </c>
      <c r="K21" s="142">
        <f t="shared" si="2"/>
        <v>0.78666666666666663</v>
      </c>
      <c r="L21" s="142">
        <f t="shared" si="2"/>
        <v>0.8666666666666667</v>
      </c>
      <c r="M21" s="142">
        <f t="shared" si="2"/>
        <v>0.78666666666666663</v>
      </c>
      <c r="N21" s="142">
        <f t="shared" si="2"/>
        <v>0.57333333333333336</v>
      </c>
      <c r="O21" s="142">
        <f t="shared" si="2"/>
        <v>0.82666666666666666</v>
      </c>
      <c r="P21" s="142">
        <f t="shared" si="2"/>
        <v>0.89333333333333331</v>
      </c>
      <c r="Q21" s="142">
        <f t="shared" si="2"/>
        <v>0.8</v>
      </c>
      <c r="R21" s="142">
        <f t="shared" si="2"/>
        <v>0.8666666666666667</v>
      </c>
      <c r="S21" s="142">
        <f t="shared" si="2"/>
        <v>0.76</v>
      </c>
      <c r="T21" s="142">
        <f t="shared" si="2"/>
        <v>0.77333333333333332</v>
      </c>
      <c r="U21" s="142">
        <f t="shared" si="2"/>
        <v>0.69333333333333336</v>
      </c>
      <c r="V21" s="142">
        <f t="shared" si="2"/>
        <v>0.90666666666666662</v>
      </c>
      <c r="W21" s="130"/>
      <c r="X21" s="142">
        <f>X20/(COUNTA($B$4:$B$19)*5)</f>
        <v>0.49333333333333335</v>
      </c>
      <c r="Y21" s="142">
        <f t="shared" ref="Y21:AJ21" si="3">Y20/(COUNTA($B$4:$B$19)*5)</f>
        <v>0.85333333333333339</v>
      </c>
      <c r="Z21" s="142">
        <f t="shared" si="3"/>
        <v>0.82666666666666666</v>
      </c>
      <c r="AA21" s="142">
        <f t="shared" si="3"/>
        <v>0.69333333333333336</v>
      </c>
      <c r="AB21" s="142">
        <f t="shared" si="3"/>
        <v>0.58666666666666667</v>
      </c>
      <c r="AC21" s="142">
        <f t="shared" si="3"/>
        <v>0.54666666666666663</v>
      </c>
      <c r="AD21" s="142">
        <f t="shared" si="3"/>
        <v>0.66666666666666663</v>
      </c>
      <c r="AE21" s="142">
        <f t="shared" si="3"/>
        <v>0.48</v>
      </c>
      <c r="AF21" s="142">
        <f t="shared" si="3"/>
        <v>0.77333333333333332</v>
      </c>
      <c r="AG21" s="142">
        <f t="shared" si="3"/>
        <v>0.65333333333333332</v>
      </c>
      <c r="AH21" s="142">
        <f t="shared" si="3"/>
        <v>0.42666666666666669</v>
      </c>
      <c r="AI21" s="142">
        <f t="shared" si="3"/>
        <v>0.30666666666666664</v>
      </c>
      <c r="AJ21" s="142">
        <f t="shared" si="3"/>
        <v>0.57333333333333336</v>
      </c>
      <c r="AK21" s="142"/>
      <c r="AL21" s="142"/>
      <c r="AM21" s="154"/>
      <c r="AN21" s="37" t="s">
        <v>24</v>
      </c>
      <c r="AO21" s="38" t="s">
        <v>25</v>
      </c>
    </row>
    <row r="22" spans="1:41" ht="21.75" customHeight="1">
      <c r="A22" s="247" t="s">
        <v>11</v>
      </c>
      <c r="B22" s="24">
        <f>Matriz!B20</f>
        <v>75</v>
      </c>
      <c r="C22" s="131" t="str">
        <f>Matriz!C20</f>
        <v>Falta de técnicos de campo</v>
      </c>
      <c r="D22" s="201" t="s">
        <v>26</v>
      </c>
      <c r="E22" s="202"/>
      <c r="F22" s="202"/>
      <c r="G22" s="202"/>
      <c r="H22" s="202"/>
      <c r="I22" s="202"/>
      <c r="J22" s="202"/>
      <c r="K22" s="202"/>
      <c r="L22" s="202"/>
      <c r="M22" s="202"/>
      <c r="N22" s="202"/>
      <c r="O22" s="202"/>
      <c r="P22" s="202"/>
      <c r="Q22" s="202"/>
      <c r="R22" s="202"/>
      <c r="S22" s="202"/>
      <c r="T22" s="202"/>
      <c r="U22" s="202"/>
      <c r="V22" s="203"/>
      <c r="W22" s="31">
        <f>Matriz!W20</f>
        <v>42</v>
      </c>
      <c r="X22" s="201" t="s">
        <v>27</v>
      </c>
      <c r="Y22" s="204"/>
      <c r="Z22" s="204"/>
      <c r="AA22" s="204"/>
      <c r="AB22" s="204"/>
      <c r="AC22" s="204"/>
      <c r="AD22" s="204"/>
      <c r="AE22" s="204"/>
      <c r="AF22" s="204"/>
      <c r="AG22" s="204"/>
      <c r="AH22" s="204"/>
      <c r="AI22" s="204"/>
      <c r="AJ22" s="204"/>
      <c r="AK22" s="204"/>
      <c r="AL22" s="204"/>
      <c r="AM22" s="156">
        <f>Matriz!AK20</f>
        <v>31</v>
      </c>
      <c r="AN22" s="39">
        <f t="shared" ref="AN22:AN34" si="4">W22+AM22</f>
        <v>73</v>
      </c>
      <c r="AO22" s="27">
        <f t="shared" ref="AO22:AO34" si="5">AN22/((COUNTIF($D$2:$V$2,"&gt;-1")*5)+(COUNTIF($X$2:$AL$2,"&gt;-1")*5))</f>
        <v>0.45624999999999999</v>
      </c>
    </row>
    <row r="23" spans="1:41" ht="25.5">
      <c r="A23" s="248"/>
      <c r="B23" s="24">
        <f>Matriz!B21</f>
        <v>60</v>
      </c>
      <c r="C23" s="131" t="str">
        <f>Matriz!C21</f>
        <v>Falta de equilíbrio ou distribuição nas publicações entre áreas</v>
      </c>
      <c r="D23" s="205" t="s">
        <v>28</v>
      </c>
      <c r="E23" s="206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6"/>
      <c r="Q23" s="206"/>
      <c r="R23" s="206"/>
      <c r="S23" s="206"/>
      <c r="T23" s="206"/>
      <c r="U23" s="206"/>
      <c r="V23" s="207"/>
      <c r="W23" s="31">
        <f>Matriz!W21</f>
        <v>56</v>
      </c>
      <c r="X23" s="205" t="s">
        <v>29</v>
      </c>
      <c r="Y23" s="206"/>
      <c r="Z23" s="206"/>
      <c r="AA23" s="206"/>
      <c r="AB23" s="206"/>
      <c r="AC23" s="206"/>
      <c r="AD23" s="206"/>
      <c r="AE23" s="206"/>
      <c r="AF23" s="206"/>
      <c r="AG23" s="206"/>
      <c r="AH23" s="206"/>
      <c r="AI23" s="206"/>
      <c r="AJ23" s="206"/>
      <c r="AK23" s="206"/>
      <c r="AL23" s="211"/>
      <c r="AM23" s="157">
        <f>Matriz!AK21</f>
        <v>49</v>
      </c>
      <c r="AN23" s="39">
        <f t="shared" si="4"/>
        <v>105</v>
      </c>
      <c r="AO23" s="27">
        <f t="shared" si="5"/>
        <v>0.65625</v>
      </c>
    </row>
    <row r="24" spans="1:41" ht="25.5">
      <c r="A24" s="248"/>
      <c r="B24" s="24">
        <f>Matriz!B22</f>
        <v>36</v>
      </c>
      <c r="C24" s="131" t="str">
        <f>Matriz!C22</f>
        <v>Algumas disciplinas desatualizadas e com baixa qualidade</v>
      </c>
      <c r="D24" s="208"/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09"/>
      <c r="Q24" s="209"/>
      <c r="R24" s="209"/>
      <c r="S24" s="209"/>
      <c r="T24" s="209"/>
      <c r="U24" s="209"/>
      <c r="V24" s="210"/>
      <c r="W24" s="31">
        <f>Matriz!W22</f>
        <v>26</v>
      </c>
      <c r="X24" s="208"/>
      <c r="Y24" s="209"/>
      <c r="Z24" s="209"/>
      <c r="AA24" s="209"/>
      <c r="AB24" s="209"/>
      <c r="AC24" s="209"/>
      <c r="AD24" s="209"/>
      <c r="AE24" s="209"/>
      <c r="AF24" s="209"/>
      <c r="AG24" s="209"/>
      <c r="AH24" s="209"/>
      <c r="AI24" s="209"/>
      <c r="AJ24" s="209"/>
      <c r="AK24" s="209"/>
      <c r="AL24" s="209"/>
      <c r="AM24" s="157">
        <f>Matriz!AK22</f>
        <v>26</v>
      </c>
      <c r="AN24" s="39">
        <f t="shared" si="4"/>
        <v>52</v>
      </c>
      <c r="AO24" s="27">
        <f t="shared" si="5"/>
        <v>0.32500000000000001</v>
      </c>
    </row>
    <row r="25" spans="1:41" ht="25.5">
      <c r="A25" s="248"/>
      <c r="B25" s="24">
        <f>Matriz!B23</f>
        <v>60</v>
      </c>
      <c r="C25" s="131" t="str">
        <f>Matriz!C23</f>
        <v>Ineficiência em transformar dissertações e teses em artigos (algumas áreas)</v>
      </c>
      <c r="D25" s="194" t="s">
        <v>19</v>
      </c>
      <c r="E25" s="195"/>
      <c r="F25" s="195"/>
      <c r="G25" s="195"/>
      <c r="H25" s="144">
        <f>COUNTIF(Matriz!D20:V41,"&gt;-1")*5</f>
        <v>2090</v>
      </c>
      <c r="I25" s="144"/>
      <c r="J25" s="144"/>
      <c r="K25" s="144"/>
      <c r="L25" s="144"/>
      <c r="M25" s="144"/>
      <c r="N25" s="144"/>
      <c r="O25" s="145"/>
      <c r="P25" s="145"/>
      <c r="Q25" s="145"/>
      <c r="R25" s="31"/>
      <c r="S25" s="31"/>
      <c r="T25" s="31"/>
      <c r="U25" s="31"/>
      <c r="V25" s="121"/>
      <c r="W25" s="31">
        <f>Matriz!W23</f>
        <v>63</v>
      </c>
      <c r="X25" s="194" t="s">
        <v>19</v>
      </c>
      <c r="Y25" s="195"/>
      <c r="Z25" s="195"/>
      <c r="AA25" s="195"/>
      <c r="AB25" s="144">
        <f>COUNTIF(Matriz!X20:AJ41,"&gt;-1")*5</f>
        <v>1430</v>
      </c>
      <c r="AC25" s="144"/>
      <c r="AD25" s="144"/>
      <c r="AE25" s="144"/>
      <c r="AF25" s="144"/>
      <c r="AG25" s="144"/>
      <c r="AH25" s="144"/>
      <c r="AI25" s="145"/>
      <c r="AJ25" s="145"/>
      <c r="AK25" s="31"/>
      <c r="AL25" s="31"/>
      <c r="AM25" s="157">
        <f>Matriz!AK23</f>
        <v>53</v>
      </c>
      <c r="AN25" s="39">
        <f t="shared" si="4"/>
        <v>116</v>
      </c>
      <c r="AO25" s="27">
        <f t="shared" si="5"/>
        <v>0.72499999999999998</v>
      </c>
    </row>
    <row r="26" spans="1:41" ht="25.5">
      <c r="A26" s="248"/>
      <c r="B26" s="24">
        <f>Matriz!B24</f>
        <v>18</v>
      </c>
      <c r="C26" s="131" t="str">
        <f>Matriz!C24</f>
        <v>Falta de conhecimento de parte do corpo docente dos projetos e linhas de pesquisa de outros colegas</v>
      </c>
      <c r="D26" s="194" t="s">
        <v>20</v>
      </c>
      <c r="E26" s="195"/>
      <c r="F26" s="195"/>
      <c r="G26" s="195"/>
      <c r="H26" s="144">
        <f>W44</f>
        <v>1131</v>
      </c>
      <c r="I26" s="144"/>
      <c r="J26" s="144"/>
      <c r="K26" s="144"/>
      <c r="L26" s="144"/>
      <c r="M26" s="144"/>
      <c r="N26" s="144"/>
      <c r="O26" s="212" t="s">
        <v>21</v>
      </c>
      <c r="P26" s="212"/>
      <c r="Q26" s="212"/>
      <c r="R26" s="146">
        <f>IFERROR(H26/H25,0)</f>
        <v>0.54114832535885171</v>
      </c>
      <c r="S26" s="146"/>
      <c r="T26" s="146"/>
      <c r="U26" s="146"/>
      <c r="V26" s="121"/>
      <c r="W26" s="31">
        <f>Matriz!W24</f>
        <v>51</v>
      </c>
      <c r="X26" s="194" t="s">
        <v>20</v>
      </c>
      <c r="Y26" s="195"/>
      <c r="Z26" s="195"/>
      <c r="AA26" s="195"/>
      <c r="AB26" s="144">
        <f>AM44</f>
        <v>871</v>
      </c>
      <c r="AC26" s="144"/>
      <c r="AD26" s="144"/>
      <c r="AE26" s="144"/>
      <c r="AF26" s="144"/>
      <c r="AG26" s="144"/>
      <c r="AH26" s="212" t="s">
        <v>21</v>
      </c>
      <c r="AI26" s="212"/>
      <c r="AJ26" s="212"/>
      <c r="AK26" s="147">
        <f>IFERROR(AB26/AB25,0)</f>
        <v>0.60909090909090913</v>
      </c>
      <c r="AL26" s="31"/>
      <c r="AM26" s="157">
        <f>Matriz!AK24</f>
        <v>30</v>
      </c>
      <c r="AN26" s="39">
        <f t="shared" si="4"/>
        <v>81</v>
      </c>
      <c r="AO26" s="27">
        <f t="shared" si="5"/>
        <v>0.50624999999999998</v>
      </c>
    </row>
    <row r="27" spans="1:41" ht="25.5">
      <c r="A27" s="248"/>
      <c r="B27" s="24">
        <f>Matriz!B25</f>
        <v>36</v>
      </c>
      <c r="C27" s="131" t="str">
        <f>Matriz!C25</f>
        <v>Falta de diálogo e interação entre docentes do programa em áreas específicas.</v>
      </c>
      <c r="D27" s="120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5"/>
      <c r="P27" s="35">
        <f>H25-H26</f>
        <v>959</v>
      </c>
      <c r="Q27" s="31"/>
      <c r="R27" s="31"/>
      <c r="S27" s="31"/>
      <c r="T27" s="31"/>
      <c r="U27" s="31"/>
      <c r="V27" s="121"/>
      <c r="W27" s="31">
        <f>Matriz!W25</f>
        <v>50</v>
      </c>
      <c r="X27" s="120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5">
        <f>AB25-AB26</f>
        <v>559</v>
      </c>
      <c r="AJ27" s="31"/>
      <c r="AK27" s="31"/>
      <c r="AL27" s="31"/>
      <c r="AM27" s="157">
        <f>Matriz!AK25</f>
        <v>31</v>
      </c>
      <c r="AN27" s="39">
        <f t="shared" si="4"/>
        <v>81</v>
      </c>
      <c r="AO27" s="27">
        <f t="shared" si="5"/>
        <v>0.50624999999999998</v>
      </c>
    </row>
    <row r="28" spans="1:41" ht="25.5">
      <c r="A28" s="248"/>
      <c r="B28" s="24">
        <f>Matriz!B26</f>
        <v>48</v>
      </c>
      <c r="C28" s="131" t="str">
        <f>Matriz!C26</f>
        <v xml:space="preserve">Baixo equilíbrio quanto ao número de orientadores e discentes nas diferentes áreas de concentração. </v>
      </c>
      <c r="D28" s="120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121"/>
      <c r="W28" s="31">
        <f>Matriz!W26</f>
        <v>64</v>
      </c>
      <c r="X28" s="120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157">
        <f>Matriz!AK26</f>
        <v>47</v>
      </c>
      <c r="AN28" s="39">
        <f t="shared" si="4"/>
        <v>111</v>
      </c>
      <c r="AO28" s="27">
        <f t="shared" si="5"/>
        <v>0.69374999999999998</v>
      </c>
    </row>
    <row r="29" spans="1:41" ht="25.5">
      <c r="A29" s="248"/>
      <c r="B29" s="24">
        <f>Matriz!B27</f>
        <v>45</v>
      </c>
      <c r="C29" s="131" t="str">
        <f>Matriz!C27</f>
        <v>Quantidade de docentes insatisfatória em algumas áreas importantes para a Zootecnia</v>
      </c>
      <c r="D29" s="120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121"/>
      <c r="W29" s="31">
        <f>Matriz!W27</f>
        <v>69</v>
      </c>
      <c r="X29" s="120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157">
        <f>Matriz!AK27</f>
        <v>37</v>
      </c>
      <c r="AN29" s="39">
        <f t="shared" si="4"/>
        <v>106</v>
      </c>
      <c r="AO29" s="27">
        <f t="shared" si="5"/>
        <v>0.66249999999999998</v>
      </c>
    </row>
    <row r="30" spans="1:41" ht="12.75">
      <c r="A30" s="248"/>
      <c r="B30" s="24" t="e">
        <f>Matriz!B28</f>
        <v>#REF!</v>
      </c>
      <c r="C30" s="131" t="e">
        <f>Matriz!C28</f>
        <v>#REF!</v>
      </c>
      <c r="D30" s="120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121"/>
      <c r="W30" s="31">
        <f>Matriz!W28</f>
        <v>43</v>
      </c>
      <c r="X30" s="120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157">
        <f>Matriz!AK28</f>
        <v>37</v>
      </c>
      <c r="AN30" s="39">
        <f t="shared" si="4"/>
        <v>80</v>
      </c>
      <c r="AO30" s="27">
        <f t="shared" si="5"/>
        <v>0.5</v>
      </c>
    </row>
    <row r="31" spans="1:41" ht="21.75" customHeight="1">
      <c r="A31" s="248"/>
      <c r="B31" s="24">
        <f>Matriz!B29</f>
        <v>60</v>
      </c>
      <c r="C31" s="131" t="str">
        <f>Matriz!C29</f>
        <v>Recursos financeiros limitados, principalmente para bolsas</v>
      </c>
      <c r="D31" s="120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121"/>
      <c r="W31" s="31">
        <f>Matriz!W29</f>
        <v>75</v>
      </c>
      <c r="X31" s="120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157">
        <f>Matriz!AK29</f>
        <v>60</v>
      </c>
      <c r="AN31" s="39">
        <f t="shared" si="4"/>
        <v>135</v>
      </c>
      <c r="AO31" s="27">
        <f t="shared" si="5"/>
        <v>0.84375</v>
      </c>
    </row>
    <row r="32" spans="1:41" ht="38.25">
      <c r="A32" s="248"/>
      <c r="B32" s="24">
        <f>Matriz!B30</f>
        <v>18</v>
      </c>
      <c r="C32" s="131" t="str">
        <f>Matriz!C30</f>
        <v>Desbalanceamento no número de displinas para atender todas areas de concentracao/linhas de pesquisa cadastradas.</v>
      </c>
      <c r="D32" s="120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121"/>
      <c r="W32" s="31">
        <f>Matriz!W30</f>
        <v>34</v>
      </c>
      <c r="X32" s="120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157">
        <f>Matriz!AK30</f>
        <v>29</v>
      </c>
      <c r="AN32" s="39">
        <f t="shared" si="4"/>
        <v>63</v>
      </c>
      <c r="AO32" s="27">
        <f t="shared" si="5"/>
        <v>0.39374999999999999</v>
      </c>
    </row>
    <row r="33" spans="1:41" ht="21.75" customHeight="1">
      <c r="A33" s="248"/>
      <c r="B33" s="24">
        <f>Matriz!B31</f>
        <v>64</v>
      </c>
      <c r="C33" s="131" t="str">
        <f>Matriz!C31</f>
        <v>Sobrecarga em atividades administrativas</v>
      </c>
      <c r="D33" s="120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121"/>
      <c r="W33" s="31">
        <f>Matriz!W31</f>
        <v>46</v>
      </c>
      <c r="X33" s="120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157">
        <f>Matriz!AK31</f>
        <v>30</v>
      </c>
      <c r="AN33" s="39">
        <f t="shared" si="4"/>
        <v>76</v>
      </c>
      <c r="AO33" s="27">
        <f t="shared" si="5"/>
        <v>0.47499999999999998</v>
      </c>
    </row>
    <row r="34" spans="1:41" ht="21.75" customHeight="1">
      <c r="A34" s="248"/>
      <c r="B34" s="24">
        <f>Matriz!B32</f>
        <v>36</v>
      </c>
      <c r="C34" s="131" t="str">
        <f>Matriz!C32</f>
        <v xml:space="preserve">Proporção de vagas/docente no processo seletivo </v>
      </c>
      <c r="D34" s="120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121"/>
      <c r="W34" s="31">
        <f>Matriz!W32</f>
        <v>26</v>
      </c>
      <c r="X34" s="120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157">
        <f>Matriz!AK32</f>
        <v>41</v>
      </c>
      <c r="AN34" s="39">
        <f t="shared" si="4"/>
        <v>67</v>
      </c>
      <c r="AO34" s="27">
        <f t="shared" si="5"/>
        <v>0.41875000000000001</v>
      </c>
    </row>
    <row r="35" spans="1:41" ht="21.75" customHeight="1">
      <c r="A35" s="248"/>
      <c r="B35" s="24" t="e">
        <f>Matriz!B33</f>
        <v>#REF!</v>
      </c>
      <c r="C35" s="131" t="e">
        <f>Matriz!C33</f>
        <v>#REF!</v>
      </c>
      <c r="D35" s="120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121"/>
      <c r="W35" s="31">
        <f>Matriz!W33</f>
        <v>56</v>
      </c>
      <c r="X35" s="120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157">
        <f>Matriz!AK33</f>
        <v>44</v>
      </c>
      <c r="AN35" s="39">
        <f t="shared" ref="AN35:AN43" si="6">W35+AM35</f>
        <v>100</v>
      </c>
      <c r="AO35" s="27">
        <f t="shared" ref="AO35:AO43" si="7">AN35/((COUNTIF($D$2:$V$2,"&gt;-1")*5)+(COUNTIF($X$2:$AL$2,"&gt;-1")*5))</f>
        <v>0.625</v>
      </c>
    </row>
    <row r="36" spans="1:41" ht="21.75" customHeight="1">
      <c r="A36" s="248"/>
      <c r="B36" s="24">
        <f>Matriz!B34</f>
        <v>100</v>
      </c>
      <c r="C36" s="131" t="str">
        <f>Matriz!C34</f>
        <v>Baixo número de bolsas disponíveis</v>
      </c>
      <c r="D36" s="120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121"/>
      <c r="W36" s="31">
        <f>Matriz!W34</f>
        <v>63</v>
      </c>
      <c r="X36" s="120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157">
        <f>Matriz!AK34</f>
        <v>54</v>
      </c>
      <c r="AN36" s="39">
        <f t="shared" si="6"/>
        <v>117</v>
      </c>
      <c r="AO36" s="27">
        <f t="shared" si="7"/>
        <v>0.73124999999999996</v>
      </c>
    </row>
    <row r="37" spans="1:41" ht="21.75" customHeight="1">
      <c r="A37" s="248"/>
      <c r="B37" s="24">
        <f>Matriz!B35</f>
        <v>64</v>
      </c>
      <c r="C37" s="131" t="str">
        <f>Matriz!C35</f>
        <v>Enfraquecimento de áreas tradicionais</v>
      </c>
      <c r="D37" s="120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121"/>
      <c r="W37" s="31">
        <f>Matriz!W35</f>
        <v>73</v>
      </c>
      <c r="X37" s="120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157">
        <f>Matriz!AK35</f>
        <v>49</v>
      </c>
      <c r="AN37" s="39">
        <f t="shared" si="6"/>
        <v>122</v>
      </c>
      <c r="AO37" s="27">
        <f t="shared" si="7"/>
        <v>0.76249999999999996</v>
      </c>
    </row>
    <row r="38" spans="1:41" ht="21.75" customHeight="1">
      <c r="A38" s="248"/>
      <c r="B38" s="24">
        <f>Matriz!B36</f>
        <v>80</v>
      </c>
      <c r="C38" s="131" t="str">
        <f>Matriz!C36</f>
        <v>Dificuldade de fazer manutenção de equipamentos</v>
      </c>
      <c r="D38" s="120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121"/>
      <c r="W38" s="31">
        <f>Matriz!W36</f>
        <v>60</v>
      </c>
      <c r="X38" s="120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157">
        <f>Matriz!AK36</f>
        <v>44</v>
      </c>
      <c r="AN38" s="39">
        <f t="shared" si="6"/>
        <v>104</v>
      </c>
      <c r="AO38" s="27">
        <f t="shared" si="7"/>
        <v>0.65</v>
      </c>
    </row>
    <row r="39" spans="1:41" ht="21.75" customHeight="1">
      <c r="A39" s="248"/>
      <c r="B39" s="24">
        <f>Matriz!B37</f>
        <v>48</v>
      </c>
      <c r="C39" s="131" t="str">
        <f>Matriz!C37</f>
        <v>Baixo comprometimento de alguns docentes com o PPGZ</v>
      </c>
      <c r="D39" s="120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121"/>
      <c r="W39" s="31">
        <f>Matriz!W37</f>
        <v>69</v>
      </c>
      <c r="X39" s="120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157">
        <f>Matriz!AK37</f>
        <v>50</v>
      </c>
      <c r="AN39" s="39">
        <f t="shared" si="6"/>
        <v>119</v>
      </c>
      <c r="AO39" s="27">
        <f t="shared" si="7"/>
        <v>0.74375000000000002</v>
      </c>
    </row>
    <row r="40" spans="1:41" ht="21.75" customHeight="1">
      <c r="A40" s="248"/>
      <c r="B40" s="24">
        <f>Matriz!B38</f>
        <v>60</v>
      </c>
      <c r="C40" s="131" t="str">
        <f>Matriz!C38</f>
        <v>Burocracia na relação com iniciativa privada</v>
      </c>
      <c r="D40" s="120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121"/>
      <c r="W40" s="31">
        <f>Matriz!W38</f>
        <v>56</v>
      </c>
      <c r="X40" s="120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157">
        <f>Matriz!AK38</f>
        <v>38</v>
      </c>
      <c r="AN40" s="39">
        <f t="shared" si="6"/>
        <v>94</v>
      </c>
      <c r="AO40" s="27">
        <f t="shared" si="7"/>
        <v>0.58750000000000002</v>
      </c>
    </row>
    <row r="41" spans="1:41" ht="21.75" customHeight="1">
      <c r="A41" s="248"/>
      <c r="B41" s="24">
        <f>Matriz!B39</f>
        <v>36</v>
      </c>
      <c r="C41" s="131" t="str">
        <f>Matriz!C39</f>
        <v>Baixa procura por estudantes internacionais</v>
      </c>
      <c r="D41" s="120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121"/>
      <c r="W41" s="31">
        <f>Matriz!W39</f>
        <v>34</v>
      </c>
      <c r="X41" s="120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157">
        <f>Matriz!AK39</f>
        <v>26</v>
      </c>
      <c r="AN41" s="39">
        <f t="shared" si="6"/>
        <v>60</v>
      </c>
      <c r="AO41" s="27">
        <f t="shared" si="7"/>
        <v>0.375</v>
      </c>
    </row>
    <row r="42" spans="1:41" ht="21.75" customHeight="1">
      <c r="A42" s="248"/>
      <c r="B42" s="24" t="e">
        <f>Matriz!B40</f>
        <v>#REF!</v>
      </c>
      <c r="C42" s="131" t="e">
        <f>Matriz!C40</f>
        <v>#REF!</v>
      </c>
      <c r="D42" s="120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121"/>
      <c r="W42" s="31">
        <f>Matriz!W40</f>
        <v>52</v>
      </c>
      <c r="X42" s="120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157">
        <f>Matriz!AK40</f>
        <v>39</v>
      </c>
      <c r="AN42" s="39">
        <f t="shared" si="6"/>
        <v>91</v>
      </c>
      <c r="AO42" s="27">
        <f t="shared" si="7"/>
        <v>0.56874999999999998</v>
      </c>
    </row>
    <row r="43" spans="1:41" ht="21.75" customHeight="1" thickBot="1">
      <c r="A43" s="249"/>
      <c r="B43" s="24">
        <f>Matriz!B41</f>
        <v>0</v>
      </c>
      <c r="C43" s="131">
        <f>Matriz!C41</f>
        <v>0</v>
      </c>
      <c r="D43" s="122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4"/>
      <c r="W43" s="31">
        <f>Matriz!W41</f>
        <v>23</v>
      </c>
      <c r="X43" s="122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55">
        <f>Matriz!AK41</f>
        <v>26</v>
      </c>
      <c r="AN43" s="163">
        <f t="shared" si="6"/>
        <v>49</v>
      </c>
      <c r="AO43" s="164">
        <f t="shared" si="7"/>
        <v>0.30625000000000002</v>
      </c>
    </row>
    <row r="44" spans="1:41" ht="13.5" thickBot="1">
      <c r="A44" s="233" t="s">
        <v>30</v>
      </c>
      <c r="B44" s="234"/>
      <c r="C44" s="235"/>
      <c r="D44" s="143">
        <f>Matriz!D43</f>
        <v>35</v>
      </c>
      <c r="E44" s="143">
        <f>Matriz!E43</f>
        <v>72</v>
      </c>
      <c r="F44" s="143">
        <f>Matriz!F43</f>
        <v>54</v>
      </c>
      <c r="G44" s="143">
        <f>Matriz!G43</f>
        <v>57</v>
      </c>
      <c r="H44" s="143">
        <f>Matriz!H43</f>
        <v>70</v>
      </c>
      <c r="I44" s="143">
        <f>Matriz!I43</f>
        <v>68</v>
      </c>
      <c r="J44" s="143">
        <f>Matriz!J43</f>
        <v>69</v>
      </c>
      <c r="K44" s="143">
        <f>Matriz!K43</f>
        <v>70</v>
      </c>
      <c r="L44" s="143">
        <f>Matriz!L43</f>
        <v>76</v>
      </c>
      <c r="M44" s="143">
        <f>Matriz!M43</f>
        <v>68</v>
      </c>
      <c r="N44" s="143">
        <f>Matriz!N43</f>
        <v>27</v>
      </c>
      <c r="O44" s="143">
        <f>Matriz!O43</f>
        <v>47</v>
      </c>
      <c r="P44" s="143">
        <f>Matriz!P43</f>
        <v>71</v>
      </c>
      <c r="Q44" s="143">
        <f>Matriz!Q43</f>
        <v>66</v>
      </c>
      <c r="R44" s="143">
        <f>Matriz!R43</f>
        <v>66</v>
      </c>
      <c r="S44" s="143">
        <f>Matriz!S43</f>
        <v>37</v>
      </c>
      <c r="T44" s="143">
        <f>Matriz!T43</f>
        <v>60</v>
      </c>
      <c r="U44" s="143">
        <f>Matriz!U43</f>
        <v>53</v>
      </c>
      <c r="V44" s="143">
        <f>Matriz!V43</f>
        <v>65</v>
      </c>
      <c r="W44" s="149">
        <f>SUM(W22:W43)</f>
        <v>1131</v>
      </c>
      <c r="X44" s="31">
        <f>Matriz!X43</f>
        <v>46</v>
      </c>
      <c r="Y44" s="31">
        <f>Matriz!Y43</f>
        <v>83</v>
      </c>
      <c r="Z44" s="31">
        <f>Matriz!Z43</f>
        <v>75</v>
      </c>
      <c r="AA44" s="31">
        <f>Matriz!AA43</f>
        <v>75</v>
      </c>
      <c r="AB44" s="31">
        <f>Matriz!AB43</f>
        <v>61</v>
      </c>
      <c r="AC44" s="31">
        <f>Matriz!AC43</f>
        <v>72</v>
      </c>
      <c r="AD44" s="31">
        <f>Matriz!AD43</f>
        <v>81</v>
      </c>
      <c r="AE44" s="31">
        <f>Matriz!AE43</f>
        <v>63</v>
      </c>
      <c r="AF44" s="31">
        <f>Matriz!AF43</f>
        <v>71</v>
      </c>
      <c r="AG44" s="31">
        <f>Matriz!AG43</f>
        <v>46</v>
      </c>
      <c r="AH44" s="31">
        <f>Matriz!AH43</f>
        <v>62</v>
      </c>
      <c r="AI44" s="31">
        <f>Matriz!AI43</f>
        <v>60</v>
      </c>
      <c r="AJ44" s="31">
        <f>Matriz!AJ43</f>
        <v>76</v>
      </c>
      <c r="AK44" s="143"/>
      <c r="AL44" s="143"/>
      <c r="AM44" s="155">
        <f>SUM(AM22:AM43)</f>
        <v>871</v>
      </c>
      <c r="AN44" s="39"/>
    </row>
    <row r="45" spans="1:41" ht="13.5" thickBot="1">
      <c r="A45" s="236" t="s">
        <v>31</v>
      </c>
      <c r="B45" s="188"/>
      <c r="C45" s="237"/>
      <c r="D45" s="40">
        <f>D44/(COUNTA($B$22:$B$43)*5)</f>
        <v>0.31818181818181818</v>
      </c>
      <c r="E45" s="40">
        <f t="shared" ref="E45:V45" si="8">E44/(COUNTA($B$22:$B$43)*5)</f>
        <v>0.65454545454545454</v>
      </c>
      <c r="F45" s="40">
        <f t="shared" si="8"/>
        <v>0.49090909090909091</v>
      </c>
      <c r="G45" s="40">
        <f t="shared" si="8"/>
        <v>0.51818181818181819</v>
      </c>
      <c r="H45" s="40">
        <f t="shared" si="8"/>
        <v>0.63636363636363635</v>
      </c>
      <c r="I45" s="40">
        <f t="shared" si="8"/>
        <v>0.61818181818181817</v>
      </c>
      <c r="J45" s="40">
        <f t="shared" si="8"/>
        <v>0.62727272727272732</v>
      </c>
      <c r="K45" s="40">
        <f t="shared" si="8"/>
        <v>0.63636363636363635</v>
      </c>
      <c r="L45" s="40">
        <f t="shared" si="8"/>
        <v>0.69090909090909092</v>
      </c>
      <c r="M45" s="40">
        <f t="shared" si="8"/>
        <v>0.61818181818181817</v>
      </c>
      <c r="N45" s="40">
        <f t="shared" si="8"/>
        <v>0.24545454545454545</v>
      </c>
      <c r="O45" s="40">
        <f t="shared" si="8"/>
        <v>0.42727272727272725</v>
      </c>
      <c r="P45" s="40">
        <f t="shared" si="8"/>
        <v>0.6454545454545455</v>
      </c>
      <c r="Q45" s="40">
        <f t="shared" si="8"/>
        <v>0.6</v>
      </c>
      <c r="R45" s="40">
        <f t="shared" si="8"/>
        <v>0.6</v>
      </c>
      <c r="S45" s="40">
        <f t="shared" si="8"/>
        <v>0.33636363636363636</v>
      </c>
      <c r="T45" s="40">
        <f t="shared" si="8"/>
        <v>0.54545454545454541</v>
      </c>
      <c r="U45" s="40">
        <f t="shared" si="8"/>
        <v>0.48181818181818181</v>
      </c>
      <c r="V45" s="40">
        <f t="shared" si="8"/>
        <v>0.59090909090909094</v>
      </c>
      <c r="W45" s="148"/>
      <c r="X45" s="159">
        <f>X44/(COUNTA($B$22:$B$43)*5)</f>
        <v>0.41818181818181815</v>
      </c>
      <c r="Y45" s="160">
        <f t="shared" ref="Y45:AJ45" si="9">Y44/(COUNTA($B$22:$B$43)*5)</f>
        <v>0.75454545454545452</v>
      </c>
      <c r="Z45" s="160">
        <f t="shared" si="9"/>
        <v>0.68181818181818177</v>
      </c>
      <c r="AA45" s="160">
        <f t="shared" si="9"/>
        <v>0.68181818181818177</v>
      </c>
      <c r="AB45" s="160">
        <f t="shared" si="9"/>
        <v>0.55454545454545456</v>
      </c>
      <c r="AC45" s="160">
        <f t="shared" si="9"/>
        <v>0.65454545454545454</v>
      </c>
      <c r="AD45" s="160">
        <f t="shared" si="9"/>
        <v>0.73636363636363633</v>
      </c>
      <c r="AE45" s="160">
        <f t="shared" si="9"/>
        <v>0.57272727272727275</v>
      </c>
      <c r="AF45" s="160">
        <f t="shared" si="9"/>
        <v>0.6454545454545455</v>
      </c>
      <c r="AG45" s="160">
        <f t="shared" si="9"/>
        <v>0.41818181818181815</v>
      </c>
      <c r="AH45" s="160">
        <f t="shared" si="9"/>
        <v>0.5636363636363636</v>
      </c>
      <c r="AI45" s="160">
        <f t="shared" si="9"/>
        <v>0.54545454545454541</v>
      </c>
      <c r="AJ45" s="161">
        <f t="shared" si="9"/>
        <v>0.69090909090909092</v>
      </c>
      <c r="AK45" s="41"/>
      <c r="AL45" s="41"/>
      <c r="AM45" s="150"/>
    </row>
    <row r="46" spans="1:41" ht="12.75">
      <c r="A46" s="238" t="s">
        <v>32</v>
      </c>
      <c r="B46" s="214"/>
      <c r="C46" s="239"/>
      <c r="D46" s="42">
        <f t="shared" ref="D46:V46" si="10">D21-D45</f>
        <v>-3.818181818181815E-2</v>
      </c>
      <c r="E46" s="42">
        <f t="shared" si="10"/>
        <v>0.19878787878787885</v>
      </c>
      <c r="F46" s="42">
        <f t="shared" si="10"/>
        <v>0.14909090909090911</v>
      </c>
      <c r="G46" s="42">
        <f t="shared" si="10"/>
        <v>0.12181818181818183</v>
      </c>
      <c r="H46" s="42">
        <f t="shared" si="10"/>
        <v>0.16363636363636369</v>
      </c>
      <c r="I46" s="42">
        <f t="shared" si="10"/>
        <v>0.14181818181818184</v>
      </c>
      <c r="J46" s="42">
        <f t="shared" si="10"/>
        <v>0.19939393939393935</v>
      </c>
      <c r="K46" s="42">
        <f t="shared" si="10"/>
        <v>0.15030303030303027</v>
      </c>
      <c r="L46" s="42">
        <f t="shared" si="10"/>
        <v>0.17575757575757578</v>
      </c>
      <c r="M46" s="42">
        <f t="shared" si="10"/>
        <v>0.16848484848484846</v>
      </c>
      <c r="N46" s="42">
        <f t="shared" si="10"/>
        <v>0.32787878787878788</v>
      </c>
      <c r="O46" s="42">
        <f t="shared" si="10"/>
        <v>0.39939393939393941</v>
      </c>
      <c r="P46" s="42">
        <f t="shared" si="10"/>
        <v>0.24787878787878781</v>
      </c>
      <c r="Q46" s="42">
        <f t="shared" si="10"/>
        <v>0.20000000000000007</v>
      </c>
      <c r="R46" s="42">
        <f t="shared" si="10"/>
        <v>0.26666666666666672</v>
      </c>
      <c r="S46" s="42">
        <f t="shared" si="10"/>
        <v>0.42363636363636364</v>
      </c>
      <c r="T46" s="42">
        <f t="shared" si="10"/>
        <v>0.2278787878787879</v>
      </c>
      <c r="U46" s="42">
        <f t="shared" si="10"/>
        <v>0.21151515151515154</v>
      </c>
      <c r="V46" s="42">
        <f t="shared" si="10"/>
        <v>0.31575757575757568</v>
      </c>
      <c r="W46" s="162"/>
      <c r="X46" s="158">
        <f>X21-X45</f>
        <v>7.5151515151515191E-2</v>
      </c>
      <c r="Y46" s="158">
        <f t="shared" ref="Y46:AJ46" si="11">Y21-Y45</f>
        <v>9.8787878787878869E-2</v>
      </c>
      <c r="Z46" s="158">
        <f t="shared" si="11"/>
        <v>0.14484848484848489</v>
      </c>
      <c r="AA46" s="158">
        <f t="shared" si="11"/>
        <v>1.1515151515151589E-2</v>
      </c>
      <c r="AB46" s="158">
        <f t="shared" si="11"/>
        <v>3.2121212121212106E-2</v>
      </c>
      <c r="AC46" s="158">
        <f t="shared" si="11"/>
        <v>-0.10787878787878791</v>
      </c>
      <c r="AD46" s="158">
        <f t="shared" si="11"/>
        <v>-6.9696969696969702E-2</v>
      </c>
      <c r="AE46" s="158">
        <f>AE21-AE45</f>
        <v>-9.2727272727272769E-2</v>
      </c>
      <c r="AF46" s="158">
        <f t="shared" si="11"/>
        <v>0.12787878787878781</v>
      </c>
      <c r="AG46" s="158">
        <f t="shared" si="11"/>
        <v>0.23515151515151517</v>
      </c>
      <c r="AH46" s="158">
        <f t="shared" si="11"/>
        <v>-0.13696969696969691</v>
      </c>
      <c r="AI46" s="158">
        <f t="shared" si="11"/>
        <v>-0.23878787878787877</v>
      </c>
      <c r="AJ46" s="158">
        <f t="shared" si="11"/>
        <v>-0.11757575757575756</v>
      </c>
      <c r="AK46" s="42"/>
      <c r="AL46" s="42"/>
      <c r="AM46" s="11"/>
    </row>
    <row r="47" spans="1:41" ht="13.5" thickBot="1">
      <c r="A47" s="240"/>
      <c r="B47" s="174"/>
      <c r="C47" s="241"/>
      <c r="D47" s="196" t="s">
        <v>33</v>
      </c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43"/>
      <c r="X47" s="197" t="s">
        <v>34</v>
      </c>
      <c r="Y47" s="174"/>
      <c r="Z47" s="174"/>
      <c r="AA47" s="174"/>
      <c r="AB47" s="174"/>
      <c r="AC47" s="174"/>
      <c r="AD47" s="174"/>
      <c r="AE47" s="174"/>
      <c r="AF47" s="174"/>
      <c r="AG47" s="174"/>
      <c r="AH47" s="174"/>
      <c r="AI47" s="174"/>
      <c r="AJ47" s="174"/>
      <c r="AK47" s="174"/>
      <c r="AL47" s="174"/>
      <c r="AM47" s="16"/>
    </row>
  </sheetData>
  <mergeCells count="38">
    <mergeCell ref="A44:C44"/>
    <mergeCell ref="A45:C45"/>
    <mergeCell ref="A46:C47"/>
    <mergeCell ref="D1:V1"/>
    <mergeCell ref="W1:W3"/>
    <mergeCell ref="D4:V4"/>
    <mergeCell ref="D8:G8"/>
    <mergeCell ref="D25:G25"/>
    <mergeCell ref="D26:G26"/>
    <mergeCell ref="A1:C2"/>
    <mergeCell ref="A4:A19"/>
    <mergeCell ref="A20:C20"/>
    <mergeCell ref="A21:C21"/>
    <mergeCell ref="A22:A43"/>
    <mergeCell ref="O8:Q8"/>
    <mergeCell ref="X1:AL1"/>
    <mergeCell ref="AM1:AM3"/>
    <mergeCell ref="AN1:AO1"/>
    <mergeCell ref="AN2:AN3"/>
    <mergeCell ref="AO2:AO3"/>
    <mergeCell ref="X4:AL4"/>
    <mergeCell ref="D5:V6"/>
    <mergeCell ref="X5:AL6"/>
    <mergeCell ref="D7:G7"/>
    <mergeCell ref="X7:AA7"/>
    <mergeCell ref="X26:AA26"/>
    <mergeCell ref="D47:V47"/>
    <mergeCell ref="X47:AL47"/>
    <mergeCell ref="X8:AA8"/>
    <mergeCell ref="AN20:AO20"/>
    <mergeCell ref="D22:V22"/>
    <mergeCell ref="X22:AL22"/>
    <mergeCell ref="D23:V24"/>
    <mergeCell ref="X23:AL24"/>
    <mergeCell ref="X25:AA25"/>
    <mergeCell ref="O26:Q26"/>
    <mergeCell ref="AH26:AJ26"/>
    <mergeCell ref="AH8:AJ8"/>
  </mergeCells>
  <conditionalFormatting sqref="D7:Q7 X7:AJ7 R7:V19 D8:N8 X8:AG8 AK8 D9:Q19">
    <cfRule type="cellIs" dxfId="10" priority="1" operator="equal">
      <formula>3</formula>
    </cfRule>
    <cfRule type="cellIs" dxfId="9" priority="2" operator="equal">
      <formula>4</formula>
    </cfRule>
    <cfRule type="cellIs" dxfId="8" priority="3" operator="equal">
      <formula>5</formula>
    </cfRule>
  </conditionalFormatting>
  <conditionalFormatting sqref="X7:AJ7 AK7:AL19 X8:AG8 X9:AJ19 O25:Q25 X25:AJ25 D25:N43 R25:V43 X26:AG26 AK26 O27:Q43">
    <cfRule type="cellIs" dxfId="7" priority="4" operator="equal">
      <formula>3</formula>
    </cfRule>
    <cfRule type="cellIs" dxfId="6" priority="5" operator="equal">
      <formula>4</formula>
    </cfRule>
    <cfRule type="cellIs" dxfId="5" priority="6" operator="equal">
      <formula>5</formula>
    </cfRule>
  </conditionalFormatting>
  <conditionalFormatting sqref="X25:AJ25 AK25:AL43 X26:AG26 X27:AJ43">
    <cfRule type="cellIs" dxfId="4" priority="7" operator="equal">
      <formula>3</formula>
    </cfRule>
    <cfRule type="cellIs" dxfId="3" priority="8" operator="equal">
      <formula>4</formula>
    </cfRule>
    <cfRule type="cellIs" dxfId="2" priority="9" operator="equal">
      <formula>5</formula>
    </cfRule>
  </conditionalFormatting>
  <conditionalFormatting sqref="AO4:AO19">
    <cfRule type="expression" dxfId="1" priority="11">
      <formula>AO4&gt;49%</formula>
    </cfRule>
  </conditionalFormatting>
  <conditionalFormatting sqref="AO22:AO43">
    <cfRule type="expression" dxfId="0" priority="10">
      <formula>AO22&gt;49%</formula>
    </cfRule>
  </conditionalFormatting>
  <printOptions horizontalCentered="1" verticalCentered="1" gridLines="1"/>
  <pageMargins left="0" right="0" top="0" bottom="0" header="0" footer="0"/>
  <pageSetup paperSize="9" pageOrder="overThenDown" orientation="landscape" cellComments="atEnd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B2:J22"/>
  <sheetViews>
    <sheetView showGridLines="0" tabSelected="1" workbookViewId="0">
      <selection activeCell="B8" sqref="B8"/>
    </sheetView>
  </sheetViews>
  <sheetFormatPr defaultColWidth="12.5703125" defaultRowHeight="15.75" customHeight="1"/>
  <cols>
    <col min="1" max="1" width="4.42578125" customWidth="1"/>
    <col min="2" max="2" width="17.140625" customWidth="1"/>
    <col min="3" max="3" width="24.140625" customWidth="1"/>
    <col min="4" max="4" width="26.7109375" customWidth="1"/>
    <col min="6" max="6" width="25.140625" customWidth="1"/>
    <col min="7" max="7" width="18.85546875" customWidth="1"/>
    <col min="9" max="9" width="18.85546875" customWidth="1"/>
    <col min="10" max="10" width="25.140625" customWidth="1"/>
  </cols>
  <sheetData>
    <row r="2" spans="2:10">
      <c r="B2" s="250" t="s">
        <v>35</v>
      </c>
      <c r="C2" s="195"/>
      <c r="D2" s="195"/>
    </row>
    <row r="3" spans="2:10" ht="15">
      <c r="B3" s="44" t="s">
        <v>36</v>
      </c>
      <c r="C3" s="45" t="s">
        <v>0</v>
      </c>
      <c r="D3" s="46" t="s">
        <v>2</v>
      </c>
    </row>
    <row r="4" spans="2:10" ht="15">
      <c r="B4" s="47" t="s">
        <v>3</v>
      </c>
      <c r="C4" s="48">
        <f>'Matriz Densidade'!R8</f>
        <v>0.75438596491228072</v>
      </c>
      <c r="D4" s="49">
        <f>'Matriz Densidade'!AK8</f>
        <v>0.60615384615384615</v>
      </c>
    </row>
    <row r="5" spans="2:10" ht="15">
      <c r="B5" s="50" t="s">
        <v>4</v>
      </c>
      <c r="C5" s="51">
        <f>'Matriz Densidade'!R26</f>
        <v>0.54114832535885171</v>
      </c>
      <c r="D5" s="52">
        <f>'Matriz Densidade'!AK26</f>
        <v>0.60909090909090913</v>
      </c>
    </row>
    <row r="6" spans="2:10" ht="15">
      <c r="B6" s="53"/>
      <c r="C6" s="54"/>
      <c r="D6" s="54"/>
    </row>
    <row r="7" spans="2:10" ht="45">
      <c r="B7" s="55" t="s">
        <v>37</v>
      </c>
      <c r="C7" s="56" t="s">
        <v>38</v>
      </c>
      <c r="D7" s="56" t="s">
        <v>39</v>
      </c>
    </row>
    <row r="8" spans="2:10" ht="15">
      <c r="B8" s="57">
        <f>(C4+D4)-(C5+D5)</f>
        <v>0.21030057661636592</v>
      </c>
      <c r="C8" s="57">
        <f t="shared" ref="C8:D8" si="0">C4-C5</f>
        <v>0.213237639553429</v>
      </c>
      <c r="D8" s="57">
        <f t="shared" si="0"/>
        <v>-2.9370629370629731E-3</v>
      </c>
    </row>
    <row r="10" spans="2:10" ht="15.75" customHeight="1" thickBot="1"/>
    <row r="11" spans="2:10" ht="46.5" thickTop="1" thickBot="1">
      <c r="B11" s="77" t="s">
        <v>40</v>
      </c>
      <c r="C11" s="77" t="s">
        <v>41</v>
      </c>
      <c r="D11" s="78" t="s">
        <v>42</v>
      </c>
    </row>
    <row r="12" spans="2:10" ht="14.25" thickTop="1" thickBot="1">
      <c r="B12" s="79" t="s">
        <v>43</v>
      </c>
      <c r="C12" s="80" t="s">
        <v>44</v>
      </c>
      <c r="D12" s="80" t="s">
        <v>45</v>
      </c>
    </row>
    <row r="13" spans="2:10" ht="14.25" thickTop="1" thickBot="1">
      <c r="B13" s="79" t="s">
        <v>46</v>
      </c>
      <c r="C13" s="80" t="s">
        <v>47</v>
      </c>
      <c r="D13" s="80" t="s">
        <v>48</v>
      </c>
    </row>
    <row r="14" spans="2:10" ht="14.25" thickTop="1" thickBot="1">
      <c r="B14" s="79" t="s">
        <v>49</v>
      </c>
      <c r="C14" s="80" t="s">
        <v>50</v>
      </c>
      <c r="D14" s="80" t="s">
        <v>51</v>
      </c>
      <c r="F14" s="251" t="s">
        <v>52</v>
      </c>
      <c r="G14" s="195"/>
      <c r="H14" s="195"/>
      <c r="I14" s="195"/>
      <c r="J14" s="195"/>
    </row>
    <row r="15" spans="2:10" ht="14.25" thickTop="1" thickBot="1">
      <c r="B15" s="79" t="s">
        <v>53</v>
      </c>
      <c r="C15" s="80" t="s">
        <v>54</v>
      </c>
      <c r="D15" s="80" t="s">
        <v>55</v>
      </c>
      <c r="F15" s="195"/>
      <c r="G15" s="195"/>
      <c r="H15" s="195"/>
      <c r="I15" s="195"/>
      <c r="J15" s="195"/>
    </row>
    <row r="16" spans="2:10" ht="14.25" thickTop="1" thickBot="1">
      <c r="B16" s="79" t="s">
        <v>56</v>
      </c>
      <c r="C16" s="80" t="s">
        <v>57</v>
      </c>
      <c r="D16" s="80" t="s">
        <v>58</v>
      </c>
    </row>
    <row r="17" spans="2:10" ht="15.75" customHeight="1" thickTop="1"/>
    <row r="18" spans="2:10" ht="12.75">
      <c r="B18" s="252" t="s">
        <v>59</v>
      </c>
      <c r="C18" s="195"/>
      <c r="D18" s="195"/>
      <c r="F18" s="58" t="s">
        <v>56</v>
      </c>
      <c r="G18" s="58" t="s">
        <v>60</v>
      </c>
      <c r="H18" s="58" t="s">
        <v>49</v>
      </c>
      <c r="I18" s="58" t="s">
        <v>46</v>
      </c>
      <c r="J18" s="58" t="s">
        <v>61</v>
      </c>
    </row>
    <row r="19" spans="2:10" ht="33.75" customHeight="1">
      <c r="B19" s="195"/>
      <c r="C19" s="195"/>
      <c r="D19" s="195"/>
      <c r="F19" s="3"/>
      <c r="G19" s="59"/>
      <c r="H19" s="60"/>
      <c r="I19" s="61"/>
      <c r="J19" s="3"/>
    </row>
    <row r="20" spans="2:10" ht="12.75">
      <c r="B20" s="195"/>
      <c r="C20" s="195"/>
      <c r="D20" s="195"/>
      <c r="F20" s="5" t="s">
        <v>57</v>
      </c>
      <c r="G20" s="5" t="s">
        <v>54</v>
      </c>
      <c r="H20" s="5" t="s">
        <v>50</v>
      </c>
      <c r="I20" s="5" t="s">
        <v>47</v>
      </c>
      <c r="J20" s="5" t="s">
        <v>44</v>
      </c>
    </row>
    <row r="21" spans="2:10" ht="15.75" customHeight="1">
      <c r="B21" s="195"/>
      <c r="C21" s="195"/>
      <c r="D21" s="195"/>
    </row>
    <row r="22" spans="2:10" ht="15.75" customHeight="1">
      <c r="B22" s="195"/>
      <c r="C22" s="195"/>
      <c r="D22" s="195"/>
    </row>
  </sheetData>
  <mergeCells count="3">
    <mergeCell ref="B2:D2"/>
    <mergeCell ref="F14:J15"/>
    <mergeCell ref="B18:D22"/>
  </mergeCells>
  <printOptions horizontalCentered="1" gridLines="1"/>
  <pageMargins left="0" right="0.19685039370078738" top="0" bottom="0" header="0" footer="0"/>
  <pageSetup paperSize="9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Oportunidades</vt:lpstr>
      <vt:lpstr>Ameaças</vt:lpstr>
      <vt:lpstr>Forças</vt:lpstr>
      <vt:lpstr>Fraquezas</vt:lpstr>
      <vt:lpstr>Matriz</vt:lpstr>
      <vt:lpstr>Matriz Densidade</vt:lpstr>
      <vt:lpstr>Posicionamento Estratégico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Marcio Ladeira</dc:creator>
  <cp:lastModifiedBy>usuario</cp:lastModifiedBy>
  <dcterms:created xsi:type="dcterms:W3CDTF">2024-02-21T21:07:16Z</dcterms:created>
  <dcterms:modified xsi:type="dcterms:W3CDTF">2025-03-21T20:15:15Z</dcterms:modified>
</cp:coreProperties>
</file>