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eu Drive\PPGCV\Avaliação de currículos\"/>
    </mc:Choice>
  </mc:AlternateContent>
  <xr:revisionPtr revIDLastSave="0" documentId="13_ncr:1_{9FDF6BC8-AC58-45C6-9477-5B5791318063}" xr6:coauthVersionLast="47" xr6:coauthVersionMax="47" xr10:uidLastSave="{00000000-0000-0000-0000-000000000000}"/>
  <bookViews>
    <workbookView xWindow="28680" yWindow="-120" windowWidth="20730" windowHeight="11040" xr2:uid="{00000000-000D-0000-FFFF-FFFF00000000}"/>
  </bookViews>
  <sheets>
    <sheet name="Critéri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 l="1"/>
  <c r="F53" i="1"/>
  <c r="F65" i="1"/>
  <c r="F64" i="1"/>
  <c r="F63" i="1"/>
  <c r="F61" i="1"/>
  <c r="F62" i="1"/>
  <c r="F60" i="1"/>
  <c r="F99" i="1"/>
  <c r="F98" i="1"/>
  <c r="F104" i="1"/>
  <c r="F103" i="1"/>
  <c r="F102" i="1"/>
  <c r="F101" i="1"/>
  <c r="F95" i="1"/>
  <c r="F94" i="1"/>
  <c r="F93" i="1"/>
  <c r="F92" i="1"/>
  <c r="F91" i="1"/>
  <c r="F90" i="1"/>
  <c r="F87" i="1"/>
  <c r="F105" i="1"/>
  <c r="F100" i="1"/>
  <c r="F56" i="1"/>
  <c r="F57" i="1"/>
  <c r="F58" i="1"/>
  <c r="F59" i="1"/>
  <c r="F55" i="1"/>
  <c r="F49" i="1"/>
  <c r="F50" i="1"/>
  <c r="F51" i="1"/>
  <c r="F52" i="1"/>
  <c r="F48" i="1"/>
  <c r="F47" i="1"/>
  <c r="F45" i="1"/>
  <c r="F46" i="1"/>
  <c r="F44" i="1"/>
  <c r="F38" i="1"/>
  <c r="F37" i="1"/>
  <c r="F36" i="1"/>
  <c r="F22" i="1"/>
  <c r="F20" i="1"/>
  <c r="F19" i="1"/>
  <c r="F18" i="1"/>
  <c r="F16" i="1"/>
  <c r="F15" i="1"/>
  <c r="F14" i="1"/>
  <c r="F13" i="1"/>
  <c r="F17" i="1"/>
  <c r="F12" i="1"/>
  <c r="F39" i="1"/>
  <c r="F29" i="1"/>
  <c r="F106" i="1"/>
  <c r="F97" i="1"/>
  <c r="F96" i="1"/>
  <c r="F89" i="1"/>
  <c r="F88" i="1"/>
  <c r="F86" i="1"/>
  <c r="F85" i="1"/>
  <c r="F84" i="1"/>
  <c r="F80" i="1"/>
  <c r="F79" i="1"/>
  <c r="F78" i="1"/>
  <c r="F77" i="1"/>
  <c r="F76" i="1"/>
  <c r="F75" i="1"/>
  <c r="F74" i="1"/>
  <c r="F73" i="1"/>
  <c r="F72" i="1"/>
  <c r="F71" i="1"/>
  <c r="F31" i="1"/>
  <c r="F30" i="1"/>
  <c r="F28" i="1"/>
  <c r="F27" i="1"/>
  <c r="F66" i="1" l="1"/>
  <c r="F81" i="1"/>
  <c r="F23" i="1"/>
  <c r="F32" i="1"/>
  <c r="F107" i="1"/>
  <c r="F40" i="1"/>
  <c r="F110" i="1" l="1"/>
</calcChain>
</file>

<file path=xl/sharedStrings.xml><?xml version="1.0" encoding="utf-8"?>
<sst xmlns="http://schemas.openxmlformats.org/spreadsheetml/2006/main" count="212" uniqueCount="167">
  <si>
    <r>
      <rPr>
        <b/>
        <sz val="11"/>
        <rFont val="Times New Roman"/>
        <family val="1"/>
      </rPr>
      <t>1 – Atividades de Ensino</t>
    </r>
  </si>
  <si>
    <r>
      <rPr>
        <b/>
        <sz val="11"/>
        <rFont val="Times New Roman"/>
        <family val="1"/>
      </rPr>
      <t>Item</t>
    </r>
  </si>
  <si>
    <r>
      <rPr>
        <b/>
        <sz val="11"/>
        <rFont val="Times New Roman"/>
        <family val="1"/>
      </rPr>
      <t>Pontuação</t>
    </r>
  </si>
  <si>
    <t xml:space="preserve">Pontos /unidade </t>
  </si>
  <si>
    <t>Pontuação</t>
  </si>
  <si>
    <t>0,025 pts/h/aula. Máximo 10 pts</t>
  </si>
  <si>
    <t xml:space="preserve">SUBTOTAL </t>
  </si>
  <si>
    <r>
      <rPr>
        <b/>
        <sz val="11"/>
        <rFont val="Times New Roman"/>
        <family val="1"/>
      </rPr>
      <t>2 – Atividades de Pesquisa</t>
    </r>
  </si>
  <si>
    <r>
      <rPr>
        <b/>
        <sz val="11"/>
        <rFont val="Times New Roman"/>
        <family val="1"/>
      </rPr>
      <t>3 – Atividades de Extensão</t>
    </r>
  </si>
  <si>
    <t>0,01 pts/h. Máximo 10 pts</t>
  </si>
  <si>
    <r>
      <rPr>
        <sz val="11"/>
        <rFont val="Times New Roman"/>
        <family val="1"/>
      </rPr>
      <t xml:space="preserve">(*) Documentação emitida pela DRCA
</t>
    </r>
    <r>
      <rPr>
        <sz val="11"/>
        <rFont val="Times New Roman"/>
        <family val="1"/>
      </rPr>
      <t>(**) Não pontuado caso já tenha sido pontuado anteriormente</t>
    </r>
  </si>
  <si>
    <t>TOTAL DE PONTOS:</t>
  </si>
  <si>
    <t>SUBTOTAL:</t>
  </si>
  <si>
    <t>Atesto que o currículo apresentado está:</t>
  </si>
  <si>
    <t>Organizado de acordo com a sequência abaixo determinada</t>
  </si>
  <si>
    <t>Está organizado em ordem cronológica crescente</t>
  </si>
  <si>
    <t>Contém informações dos últimos 10 anos</t>
  </si>
  <si>
    <t>Não contém informações duplicadas</t>
  </si>
  <si>
    <t>1.1. Aula na graduação, aperfeiçoamento ou especialização (*)</t>
  </si>
  <si>
    <t>1.2. Aula em ensino fundamental e médio (*)</t>
  </si>
  <si>
    <t>1.3. Cursos ministrados</t>
  </si>
  <si>
    <t>1.5. Supervisão ou orientação ou co-orientação de trabalho de conclusão de curso de graduação</t>
  </si>
  <si>
    <t>1.8. Treinamento ministrado (***)</t>
  </si>
  <si>
    <t>1.9. Docência voluntária no ensino superior</t>
  </si>
  <si>
    <t>1.10. Participação em banca de trabalho de conclusão de curso de graduação ou residência</t>
  </si>
  <si>
    <t>0,05 pts/h/aula. Máximo 20 pts</t>
  </si>
  <si>
    <t>0,03 pts/h/aula. Máximo 5 pts</t>
  </si>
  <si>
    <t>0,2 pts/h/aula. Máximo 5 pts</t>
  </si>
  <si>
    <t>1,0 pt/banca. Máximo 10 pts</t>
  </si>
  <si>
    <t>2.5. Bolsista BicJr.</t>
  </si>
  <si>
    <t>0,5 pts/projeto Máximo 5 pts</t>
  </si>
  <si>
    <t>(*) Documento comprobatório emitido pela instituição com assinatura e carimbo do órgão responsável pelo acompanhamento
(**) Documento de registro do projeto em órgãos competentes constando o nome do candidato</t>
  </si>
  <si>
    <t>3.1. Divulgação técnica em mídias digitais INSTITUCIONAIS de conteúdo relacionado às Ciências Veterinárias</t>
  </si>
  <si>
    <t>0,5 pt/Projeto Máximo 5,0 pts</t>
  </si>
  <si>
    <t>(*) Exigências: Documento de registro com o nome do candidato e o número de registro do projeto na instituição
(**) Não será contabilizado estágio curricular obrigatório. Somente serão contabilizadas atividades em afinidades com as linhas de pesquisas do PPGCV</t>
  </si>
  <si>
    <t>4 – Eventos</t>
  </si>
  <si>
    <t>4,0 pts</t>
  </si>
  <si>
    <t>3,0 pts</t>
  </si>
  <si>
    <t>4.3. Organização Regional (eventos para comunidade em geral, tais como dias de campo, demonstrações técnicas ou campanhas e Congresso Unificado da UFLA)</t>
  </si>
  <si>
    <t>2,0 pts</t>
  </si>
  <si>
    <t>0,5 pt. Máximo 5,0 pts</t>
  </si>
  <si>
    <t>1,5 pts</t>
  </si>
  <si>
    <t>1,0 pt</t>
  </si>
  <si>
    <t>0,25 pts</t>
  </si>
  <si>
    <t>4.9. Participação no congresso da Pós-Graduação da UFLA</t>
  </si>
  <si>
    <t>4.10. Participação em palestra isolada em evento</t>
  </si>
  <si>
    <t>4.11. Apresentação de trabalho em evento (**)</t>
  </si>
  <si>
    <t>1,0 pt/trabalho</t>
  </si>
  <si>
    <t>2,0 pt/trabalho</t>
  </si>
  <si>
    <t>0,5 pt/trabalho</t>
  </si>
  <si>
    <t>4.12. Avaliação de resumos em eventos acadêmicos</t>
  </si>
  <si>
    <t>2,0 pts/evento</t>
  </si>
  <si>
    <t xml:space="preserve">      4.11.1. Oral no Brasil</t>
  </si>
  <si>
    <t xml:space="preserve">      4.11.2. Oral no exterior</t>
  </si>
  <si>
    <t xml:space="preserve">      4.11.3. Poster no Brasil</t>
  </si>
  <si>
    <t xml:space="preserve">      4.11.4. Poster no Exterior</t>
  </si>
  <si>
    <t>5 – Produção Científica</t>
  </si>
  <si>
    <t>Artigo científico publicado em revistas científicas ou no prelo (*)</t>
  </si>
  <si>
    <t>5.1. JCR &gt; 2,5</t>
  </si>
  <si>
    <t>5.2. JCR entre 1,5 e 2,5</t>
  </si>
  <si>
    <t>5.3. JCR entre 0,8 e 1,4</t>
  </si>
  <si>
    <t>5.4. JCR entre 0,5 e 0,79</t>
  </si>
  <si>
    <t>5.5. JCR entre 0,3 e 0,49</t>
  </si>
  <si>
    <t>5.6. JCR entre 0,16 e 0,29</t>
  </si>
  <si>
    <t>5.7. JCR entre 0,01 e 0,15</t>
  </si>
  <si>
    <t>5.8. Sem JCR</t>
  </si>
  <si>
    <t>5.9. Resumo expandido</t>
  </si>
  <si>
    <t>5.10. Resumo simples</t>
  </si>
  <si>
    <t>16,0 pts</t>
  </si>
  <si>
    <t>13,0 pts</t>
  </si>
  <si>
    <t>11,0 pts</t>
  </si>
  <si>
    <t>9,0 pts</t>
  </si>
  <si>
    <t>7,0 pts</t>
  </si>
  <si>
    <t>5,0 pts</t>
  </si>
  <si>
    <t>1,0 pts</t>
  </si>
  <si>
    <t>0,5 pts</t>
  </si>
  <si>
    <t>0,3 pts</t>
  </si>
  <si>
    <t>(*) No prelo tem que apresentar número de protocolo de aceite do artigo.
(*) Cada item deverá ser comprovado com a página do artigo/resumo em que consta a identificação do autor e o nome da revista/anais de congresso.</t>
  </si>
  <si>
    <t>6 – Outras atividades</t>
  </si>
  <si>
    <t>6.1. Outro curso de graduação concluído</t>
  </si>
  <si>
    <t>6.2. Curso de Especialização Lato Sensu concluído</t>
  </si>
  <si>
    <t>6.3. Curso de Residência concluído (*)</t>
  </si>
  <si>
    <t>6.4. Cargo de chefia (em áreas afins, com documentação comprobatória)</t>
  </si>
  <si>
    <t>1,0 pt/ano. Máximo 10 pts</t>
  </si>
  <si>
    <t>1,0 pt/concurso</t>
  </si>
  <si>
    <t>1,5 pts. Máximo 6,0 pts</t>
  </si>
  <si>
    <t>10,0 pts. Máximo 20 pts</t>
  </si>
  <si>
    <t>2,5 pts. Máximo 5,0 pts</t>
  </si>
  <si>
    <t>3,0 pts. Máximo 6,0 pts</t>
  </si>
  <si>
    <t>1,0 pt. Máximo 2,0 pts</t>
  </si>
  <si>
    <t>20,0 pts</t>
  </si>
  <si>
    <t>0,2 pts/divulgação. Máximo 2,0 pts</t>
  </si>
  <si>
    <t>Quantidade de eventos, trabalhos ou palestras</t>
  </si>
  <si>
    <t>Quantidade de trabalhos</t>
  </si>
  <si>
    <t>Quantidade de atividades</t>
  </si>
  <si>
    <r>
      <t xml:space="preserve">INFORME AQUI A QUANTIDADE (e não os pontos)
</t>
    </r>
    <r>
      <rPr>
        <sz val="11"/>
        <rFont val="Aptos Narrow"/>
        <family val="2"/>
      </rPr>
      <t>↓</t>
    </r>
  </si>
  <si>
    <t>0,8 pts/mês. Máximo 40 pts</t>
  </si>
  <si>
    <t>2,0 pt/orientado. Máximo 40 pts</t>
  </si>
  <si>
    <t>0,8 pts/mês. Máximo 20 pts</t>
  </si>
  <si>
    <t>0,5 pts/mês. Máximo 18 pts</t>
  </si>
  <si>
    <t>0,8 pts/mês</t>
  </si>
  <si>
    <t>(*) Exigido comprovante em papel timbrado da instituição, datado e assinado (com carimbo) pelo diretor ou equivalente, acompanhado da cópia de registro de vínculo docente (carteira assinada ou documento equivalente que comprove o vínculo empregatício). Na ausência deste último documento, qualquer atividade de ensino comprovada pela instituição deverá ser considerada treinamento – item 1.8.
(**) Exigido comprovante emitido pelo diretor ou equivalente da instituição
(***) Exigido documento assinado pelo responsável pela atividade juntamente com assinatura da chefia imediata.</t>
  </si>
  <si>
    <t>1,5 pts/mês</t>
  </si>
  <si>
    <t>4.1. Organização Internacional (Congressos, simposios e demais eventos de grande porte com participação presencial)</t>
  </si>
  <si>
    <t>4.2. Organização Nacional/Estadual (Congressos, simposios e demais eventos de grande porte com participação presencial)</t>
  </si>
  <si>
    <t>4.4. Organização Local (cursos e demais eventos acadêmicos para comunidade universitária)</t>
  </si>
  <si>
    <t>4.5. Participação presencial em evento Internacional no Brasil (*)</t>
  </si>
  <si>
    <t>4.6. Participação presencial em evento Internacional no Exterior (*)</t>
  </si>
  <si>
    <t>4.7. Participação presencial em evento Nacional (*)</t>
  </si>
  <si>
    <t>4.8. Participação em evento Local (Workshops, ciclo de palestras, semana acadêmica, dia de campo, campanhas, visitas técnicas e eventos a distância, incluindo Congressos e Simpósios on line) (*)</t>
  </si>
  <si>
    <t>4.13. Ministração presencial de palestra em evento internacional no exterior</t>
  </si>
  <si>
    <t>4.14. Ministração presencial de palestra em evento internacional no Brasil</t>
  </si>
  <si>
    <t>4.15. Ministração presencial de palestra em evento Nacional</t>
  </si>
  <si>
    <t>4.16. Ministração presencial de palestra em evento Regional</t>
  </si>
  <si>
    <t>4.17. Ministração presencial de palestra em evento Local</t>
  </si>
  <si>
    <t>4.18. Ministração de palestra on line</t>
  </si>
  <si>
    <t>PLANILHA PARA PONTUAÇÃO DE CURRÍCULO - PPGCV UFLA Atualizado em 28/05/2026</t>
  </si>
  <si>
    <t>0,5 pts/palestra. Máximo 10 pts</t>
  </si>
  <si>
    <t>5,0 pts/palestra. Máximo 15 pts</t>
  </si>
  <si>
    <t>4,0 pts/palestra. Máximo 12 pts</t>
  </si>
  <si>
    <t>3,0 pts/palestra. Máximo 15 pts</t>
  </si>
  <si>
    <t>2,0 pts/palestra. Máximo 10 pts</t>
  </si>
  <si>
    <t>1,0 pts/palestra. Máximo 10 pts</t>
  </si>
  <si>
    <t>6.5. Aprovação em concurso público profissional</t>
  </si>
  <si>
    <t>6.6. Prêmios (Julgado pela comissão)</t>
  </si>
  <si>
    <t>6.7. Cursos na área de medicina veterinária e afins</t>
  </si>
  <si>
    <t>6.8. Curso de aperfeiçoamento/atualização (mínimo 180 horas)</t>
  </si>
  <si>
    <t>6.10. Capítulo</t>
  </si>
  <si>
    <t>6.11. Tradução de livro</t>
  </si>
  <si>
    <t>6.12. Tradução de capítulo</t>
  </si>
  <si>
    <t>6.13. Patente</t>
  </si>
  <si>
    <t>6.14. Editoração de Anais</t>
  </si>
  <si>
    <t>6.15. Texto acadêmico registrado</t>
  </si>
  <si>
    <t>6.16. Boletim Técnico registrado</t>
  </si>
  <si>
    <t>6.17. Representação discente designada por portaria</t>
  </si>
  <si>
    <t>6.18. Programa Especial de Treinamento (PET)</t>
  </si>
  <si>
    <t>6.20. Membro de Comissão Organizadora de Núcleo de Estudos</t>
  </si>
  <si>
    <t>6.21. Participação em Núcleo de Estudos</t>
  </si>
  <si>
    <t>6.22. Participação em programas de intercâmbio institucional internacional (mobilidade acadêmica)</t>
  </si>
  <si>
    <t>6.23. Participação em programas de intercâmbio institucional nacional (mobilidade acadêmica)</t>
  </si>
  <si>
    <t>0,4 pts/mês</t>
  </si>
  <si>
    <t>0,8 pts/mês. Máximo 10 pts</t>
  </si>
  <si>
    <t>0,4 pts/mês. Máximo 10 pts</t>
  </si>
  <si>
    <t>0,1 pt/mês. Máximo 5 pts</t>
  </si>
  <si>
    <t>0,05 pt/mês. Máximo 5 pts</t>
  </si>
  <si>
    <t>0,1 pts/máximo 3,0 pts</t>
  </si>
  <si>
    <t>(*) Certificado de ORGANIZAÇÃO não será considerado (pontuado nos itens 4.1 a 4.4)
(**) Exigido documento indicando o nome do apresentador do trabalho. Caso contrário, APENAS o primeiro autor será considerado. Somente serão aceitos trabalhos já apresentados.</t>
  </si>
  <si>
    <t>Quantidade de meses ou projeto</t>
  </si>
  <si>
    <t>Quantidade de divulgação, projeto, meses ou horas</t>
  </si>
  <si>
    <t>☐</t>
  </si>
  <si>
    <t>CHECK LIST (assinale com "x" todas as opções):</t>
  </si>
  <si>
    <t>Quantidade de horas, meses ou bancas</t>
  </si>
  <si>
    <t>6.19. Coordenador Geral de Núcleo de Estudos</t>
  </si>
  <si>
    <t>6.9. Livros com ISBN</t>
  </si>
  <si>
    <t>0,03 pts/h. Máximo 10 pts</t>
  </si>
  <si>
    <t>1.4. Orientação e co-orientação de iniciação científica concluído</t>
  </si>
  <si>
    <t>1.6. Monitoria remunerada concluída (**)</t>
  </si>
  <si>
    <t>1.7. Monitoria voluntária concluída (**)</t>
  </si>
  <si>
    <t>1.11. Supervisão de estágio/atividade vivencial concluído (não será considerado estágio obrigatório)</t>
  </si>
  <si>
    <t>2.2. Iniciação científica sem bolsa concluído (*)</t>
  </si>
  <si>
    <t>2.1. Iniciação científica com bolsa concluído (*)</t>
  </si>
  <si>
    <t>2.3. Participação em projetos de pesquisa concluído (**)</t>
  </si>
  <si>
    <t>2.4. Bolsista de apoio técnico concluído</t>
  </si>
  <si>
    <r>
      <rPr>
        <b/>
        <sz val="11"/>
        <rFont val="Times New Roman"/>
        <family val="1"/>
      </rPr>
      <t xml:space="preserve">Informações Gerais:
</t>
    </r>
    <r>
      <rPr>
        <sz val="11"/>
        <rFont val="Times New Roman"/>
        <family val="1"/>
      </rPr>
      <t xml:space="preserve">              A  avaliação do currículo está baseada  na soma de pontos  de  todas  as  atividades realizadas pelo candidato. Serão consideradas APENAS AS ATIVIDADES REALIZADAS NOS ÚLTIMOS 10 ANOS, seguindo os critérios estabelecidos  abaixo. Para cada mês, considerar o período de 30 dias. Não serão aceitos números fracionados.
            O comitê de avaliação não se responsabiliza por material entregue de forma desorganizada. O candidato deve organizar suas atividades na sequência de pontuação abaixo determinada, identificando, em cada comprovante, o NOME DO CANDIDATO e o ITEM A SER PONTUADO (por exemplo, item 1.9). Juntamente com o currículo, o candidato deverá entregar OBRIGATORIAMENTE a Ficha de Pontuação ABAIXO devidamente preenchida (em xlsx ou pdf). Os documentos devem ser organizados em ORDEM CRONOLÓGICA CRESCENTE (da atividade mais antiga para a mais recente). Em casos de suspeita de duplicata de informações, sem as devidas justificativas constadas no comprovante, caberá ao comitê de avaliação encaminhar os documentos ao colegiado do programa, que poderá determinar a desclassificação do candidato. </t>
    </r>
    <r>
      <rPr>
        <u/>
        <sz val="11"/>
        <rFont val="Times New Roman"/>
        <family val="1"/>
      </rPr>
      <t>Para efeitos de cálculo, será considerado 1 mês o período equivalente a 15 dias ou mais</t>
    </r>
    <r>
      <rPr>
        <sz val="11"/>
        <rFont val="Times New Roman"/>
        <family val="1"/>
      </rPr>
      <t xml:space="preserve">. Menos de 15 dias, não será computado como 1 mês completo.
 </t>
    </r>
    <r>
      <rPr>
        <b/>
        <sz val="11"/>
        <color rgb="FFFF0000"/>
        <rFont val="Times New Roman"/>
        <family val="1"/>
      </rPr>
      <t>OBSERVAÇÃO</t>
    </r>
    <r>
      <rPr>
        <sz val="11"/>
        <rFont val="Times New Roman"/>
        <family val="1"/>
      </rPr>
      <t>: PARA IMPRIMIR EM PDF, SELECIONE A OPÇÃO "</t>
    </r>
    <r>
      <rPr>
        <b/>
        <u/>
        <sz val="11"/>
        <rFont val="Times New Roman"/>
        <family val="1"/>
      </rPr>
      <t>AJUSTAR A PLANILHA EM UMA PÁGINA SIMPLES</t>
    </r>
    <r>
      <rPr>
        <sz val="11"/>
        <rFont val="Times New Roman"/>
        <family val="1"/>
      </rPr>
      <t>"</t>
    </r>
  </si>
  <si>
    <t>3.2. Participação em projetos de Extensão concluído (*)</t>
  </si>
  <si>
    <t>3.3. Bolsa de Extensão concluída</t>
  </si>
  <si>
    <t>3.4. Estágio/atividade vivencial concluído (**). Não será considerado estágio obrigatório.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</si>
</sst>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0"/>
      <color theme="1"/>
      <name val="Times New Roman"/>
    </font>
    <font>
      <b/>
      <sz val="20"/>
      <name val="Times New Roman"/>
      <family val="1"/>
    </font>
    <font>
      <sz val="11"/>
      <name val="Times New Roman"/>
      <family val="1"/>
    </font>
    <font>
      <b/>
      <sz val="11"/>
      <name val="Times New Roman"/>
      <family val="1"/>
    </font>
    <font>
      <b/>
      <sz val="10"/>
      <name val="Times New Roman"/>
      <family val="1"/>
    </font>
    <font>
      <b/>
      <sz val="18"/>
      <name val="Times New Roman"/>
      <family val="1"/>
    </font>
    <font>
      <b/>
      <sz val="10"/>
      <color theme="1"/>
      <name val="Times New Roman"/>
      <family val="1"/>
    </font>
    <font>
      <sz val="11"/>
      <name val="Times New Roman"/>
      <family val="1"/>
    </font>
    <font>
      <sz val="10"/>
      <name val="Times New Roman"/>
      <family val="1"/>
    </font>
    <font>
      <b/>
      <sz val="20"/>
      <name val="Times New Roman"/>
      <family val="1"/>
    </font>
    <font>
      <sz val="11"/>
      <name val="Aptos Narrow"/>
      <family val="2"/>
    </font>
    <font>
      <b/>
      <sz val="11"/>
      <name val="Times New Roman"/>
      <family val="1"/>
    </font>
    <font>
      <sz val="11"/>
      <color rgb="FFFF0000"/>
      <name val="Times New Roman"/>
      <family val="1"/>
    </font>
    <font>
      <sz val="10"/>
      <color theme="1"/>
      <name val="Times New Roman"/>
      <family val="1"/>
    </font>
    <font>
      <sz val="11"/>
      <color theme="1"/>
      <name val="Times New Roman"/>
      <family val="1"/>
    </font>
    <font>
      <b/>
      <sz val="11"/>
      <color rgb="FFFF0000"/>
      <name val="Times New Roman"/>
      <family val="1"/>
    </font>
    <font>
      <b/>
      <u/>
      <sz val="11"/>
      <name val="Times New Roman"/>
      <family val="1"/>
    </font>
    <font>
      <u/>
      <sz val="11"/>
      <name val="Times New Roman"/>
      <family val="1"/>
    </font>
  </fonts>
  <fills count="9">
    <fill>
      <patternFill patternType="none"/>
    </fill>
    <fill>
      <patternFill patternType="gray125"/>
    </fill>
    <fill>
      <patternFill patternType="solid">
        <fgColor theme="0"/>
        <bgColor indexed="64"/>
      </patternFill>
    </fill>
    <fill>
      <patternFill patternType="solid">
        <fgColor theme="0"/>
        <bgColor indexed="5"/>
      </patternFill>
    </fill>
    <fill>
      <patternFill patternType="solid">
        <fgColor theme="0" tint="-0.34998626667073579"/>
        <bgColor indexed="5"/>
      </patternFill>
    </fill>
    <fill>
      <patternFill patternType="solid">
        <fgColor theme="0" tint="-0.34998626667073579"/>
        <bgColor indexed="64"/>
      </patternFill>
    </fill>
    <fill>
      <patternFill patternType="solid">
        <fgColor theme="3" tint="0.79998168889431442"/>
        <bgColor theme="5" tint="0.79998168889431442"/>
      </patternFill>
    </fill>
    <fill>
      <patternFill patternType="solid">
        <fgColor theme="5" tint="0.39997558519241921"/>
        <bgColor indexed="64"/>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62">
    <xf numFmtId="0" fontId="0" fillId="0" borderId="0" xfId="0" applyAlignment="1">
      <alignment horizontal="left" vertical="top"/>
    </xf>
    <xf numFmtId="0" fontId="0" fillId="0" borderId="0" xfId="0" applyAlignment="1">
      <alignment horizontal="left" vertical="top" wrapText="1"/>
    </xf>
    <xf numFmtId="0" fontId="2" fillId="2" borderId="0" xfId="0" applyFont="1" applyFill="1" applyAlignment="1">
      <alignment vertical="top" wrapText="1"/>
    </xf>
    <xf numFmtId="0" fontId="0" fillId="2" borderId="0" xfId="0" applyFill="1" applyAlignment="1">
      <alignment vertical="top" wrapText="1"/>
    </xf>
    <xf numFmtId="0" fontId="3" fillId="2" borderId="1" xfId="0" applyFont="1" applyFill="1" applyBorder="1" applyAlignment="1">
      <alignment horizontal="center" vertical="top" wrapText="1"/>
    </xf>
    <xf numFmtId="0" fontId="0" fillId="2" borderId="0" xfId="0" applyFill="1" applyAlignment="1">
      <alignment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0" fillId="2" borderId="0" xfId="0" applyFill="1" applyAlignment="1">
      <alignment vertical="center" wrapText="1"/>
    </xf>
    <xf numFmtId="0" fontId="0" fillId="2" borderId="0" xfId="0" applyFill="1" applyAlignment="1">
      <alignment horizontal="center" vertical="center" wrapText="1"/>
    </xf>
    <xf numFmtId="0" fontId="0" fillId="2" borderId="0" xfId="0" applyFill="1" applyAlignment="1">
      <alignment horizontal="left" vertical="top" wrapText="1"/>
    </xf>
    <xf numFmtId="0" fontId="0" fillId="3" borderId="0" xfId="0" applyFill="1" applyAlignment="1">
      <alignment horizontal="center" vertical="top" wrapText="1"/>
    </xf>
    <xf numFmtId="0" fontId="0" fillId="2" borderId="0" xfId="0" applyFill="1" applyAlignment="1">
      <alignment horizontal="center" vertical="top" wrapText="1"/>
    </xf>
    <xf numFmtId="0" fontId="0" fillId="2" borderId="0" xfId="0" applyFill="1" applyAlignment="1">
      <alignment horizontal="left" wrapText="1"/>
    </xf>
    <xf numFmtId="0" fontId="0" fillId="2" borderId="1" xfId="0" applyFill="1" applyBorder="1" applyAlignment="1">
      <alignment horizontal="left" vertical="top" wrapText="1"/>
    </xf>
    <xf numFmtId="0" fontId="2" fillId="2" borderId="1" xfId="0" applyFont="1" applyFill="1" applyBorder="1" applyAlignment="1">
      <alignment horizontal="center" vertical="center" wrapText="1"/>
    </xf>
    <xf numFmtId="0" fontId="0" fillId="2" borderId="0" xfId="0" applyFill="1" applyAlignment="1">
      <alignment horizontal="left" vertical="center" wrapText="1"/>
    </xf>
    <xf numFmtId="0" fontId="3" fillId="2" borderId="0" xfId="0" applyFont="1" applyFill="1" applyAlignment="1">
      <alignment vertical="top" wrapText="1"/>
    </xf>
    <xf numFmtId="0" fontId="2" fillId="2" borderId="0" xfId="0" applyFont="1" applyFill="1" applyAlignment="1">
      <alignment horizontal="center" vertical="top" wrapText="1"/>
    </xf>
    <xf numFmtId="0" fontId="2" fillId="2" borderId="0" xfId="0" applyFont="1" applyFill="1" applyAlignment="1">
      <alignment horizontal="left" vertical="top" wrapText="1"/>
    </xf>
    <xf numFmtId="0" fontId="0" fillId="2" borderId="1" xfId="0" applyFill="1" applyBorder="1" applyAlignment="1">
      <alignment horizontal="center" vertical="center" wrapText="1"/>
    </xf>
    <xf numFmtId="0" fontId="7" fillId="2" borderId="1" xfId="0" applyFont="1" applyFill="1" applyBorder="1" applyAlignment="1">
      <alignment horizontal="left" vertical="top" wrapText="1"/>
    </xf>
    <xf numFmtId="0" fontId="6" fillId="2" borderId="1" xfId="0" applyFont="1" applyFill="1" applyBorder="1" applyAlignment="1">
      <alignment horizontal="center" vertical="center" wrapText="1"/>
    </xf>
    <xf numFmtId="0" fontId="0" fillId="3" borderId="0" xfId="0" applyFill="1" applyAlignment="1">
      <alignment horizontal="center" vertical="center" wrapText="1"/>
    </xf>
    <xf numFmtId="0" fontId="4" fillId="2" borderId="0" xfId="0" applyFont="1" applyFill="1" applyAlignment="1">
      <alignment horizontal="center" vertical="center" wrapText="1"/>
    </xf>
    <xf numFmtId="0" fontId="5" fillId="4" borderId="0" xfId="0" applyFont="1" applyFill="1" applyAlignment="1">
      <alignment horizontal="center" vertical="center" wrapText="1"/>
    </xf>
    <xf numFmtId="0" fontId="8" fillId="3" borderId="0" xfId="0" applyFont="1" applyFill="1" applyAlignment="1">
      <alignment horizontal="center" vertical="top" wrapText="1"/>
    </xf>
    <xf numFmtId="0" fontId="8" fillId="3" borderId="0" xfId="0" applyFont="1" applyFill="1" applyAlignment="1">
      <alignment horizontal="right" vertical="top" wrapText="1"/>
    </xf>
    <xf numFmtId="0" fontId="0" fillId="6" borderId="1" xfId="0"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11" fillId="8" borderId="0" xfId="0" applyFont="1" applyFill="1" applyAlignment="1">
      <alignment horizontal="right" vertical="top" wrapText="1"/>
    </xf>
    <xf numFmtId="0" fontId="3" fillId="2" borderId="1" xfId="0" applyFont="1" applyFill="1" applyBorder="1" applyAlignment="1">
      <alignment horizontal="center" vertical="center" wrapText="1"/>
    </xf>
    <xf numFmtId="0" fontId="13" fillId="2" borderId="0" xfId="0" applyFont="1" applyFill="1" applyAlignment="1">
      <alignment horizontal="left" vertical="top" wrapText="1"/>
    </xf>
    <xf numFmtId="0" fontId="7" fillId="2" borderId="1" xfId="0" applyFont="1" applyFill="1" applyBorder="1" applyAlignment="1">
      <alignment horizontal="center" vertical="top" wrapText="1"/>
    </xf>
    <xf numFmtId="0" fontId="13" fillId="2" borderId="1" xfId="0" applyFont="1" applyFill="1" applyBorder="1" applyAlignment="1">
      <alignment horizontal="center" vertical="center" wrapText="1"/>
    </xf>
    <xf numFmtId="0" fontId="13" fillId="6"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0" fillId="2" borderId="0" xfId="0" applyFill="1" applyAlignment="1">
      <alignment horizontal="left" vertical="top" wrapText="1"/>
    </xf>
    <xf numFmtId="0" fontId="14" fillId="2" borderId="1" xfId="0" applyFont="1" applyFill="1" applyBorder="1" applyAlignment="1">
      <alignment horizontal="left" vertical="top" wrapText="1"/>
    </xf>
    <xf numFmtId="0" fontId="13" fillId="0" borderId="1" xfId="0" applyFont="1" applyBorder="1" applyAlignment="1">
      <alignment horizontal="left" vertical="top" wrapText="1"/>
    </xf>
    <xf numFmtId="0" fontId="0" fillId="0" borderId="1" xfId="0" applyBorder="1" applyAlignment="1">
      <alignment horizontal="center" vertical="top" wrapText="1"/>
    </xf>
    <xf numFmtId="164" fontId="13" fillId="2" borderId="1" xfId="0" applyNumberFormat="1" applyFont="1" applyFill="1" applyBorder="1" applyAlignment="1">
      <alignment horizontal="center" vertical="center" wrapText="1"/>
    </xf>
    <xf numFmtId="164" fontId="0" fillId="2" borderId="1" xfId="0" applyNumberFormat="1" applyFill="1" applyBorder="1" applyAlignment="1">
      <alignment horizontal="center" vertical="center" wrapText="1"/>
    </xf>
    <xf numFmtId="0" fontId="7" fillId="8" borderId="0" xfId="0" applyFont="1" applyFill="1" applyAlignment="1">
      <alignment vertical="top" wrapText="1"/>
      <extLst>
        <ext xmlns:xfpb="http://schemas.microsoft.com/office/spreadsheetml/2022/featurepropertybag" uri="{C7286773-470A-42A8-94C5-96B5CB345126}">
          <xfpb:xfComplement i="0"/>
        </ext>
      </extLst>
    </xf>
    <xf numFmtId="0" fontId="0" fillId="2" borderId="0" xfId="0" applyFill="1" applyAlignment="1">
      <alignment horizontal="left" vertical="top" wrapText="1"/>
    </xf>
    <xf numFmtId="2" fontId="0" fillId="2" borderId="1" xfId="0" applyNumberFormat="1" applyFill="1" applyBorder="1" applyAlignment="1">
      <alignment horizontal="center" vertical="center" wrapText="1"/>
    </xf>
    <xf numFmtId="0" fontId="7" fillId="2" borderId="2" xfId="0" applyFont="1" applyFill="1" applyBorder="1" applyAlignment="1">
      <alignment horizontal="left" vertical="top" wrapText="1"/>
    </xf>
    <xf numFmtId="0" fontId="11"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0" fillId="2" borderId="2" xfId="0" applyFill="1" applyBorder="1" applyAlignment="1">
      <alignment horizontal="left" vertical="top" wrapText="1"/>
    </xf>
    <xf numFmtId="0" fontId="5" fillId="4" borderId="0" xfId="0" applyFont="1" applyFill="1" applyAlignment="1">
      <alignment horizontal="center" vertical="top" wrapText="1"/>
    </xf>
    <xf numFmtId="0" fontId="3" fillId="2" borderId="0" xfId="0" applyFont="1" applyFill="1" applyAlignment="1">
      <alignment horizontal="center" vertical="top" wrapText="1"/>
    </xf>
    <xf numFmtId="0" fontId="7" fillId="2" borderId="0" xfId="0" applyFont="1" applyFill="1" applyAlignment="1">
      <alignment horizontal="left" vertical="top" wrapText="1"/>
    </xf>
    <xf numFmtId="0" fontId="0" fillId="2" borderId="0" xfId="0" applyFill="1" applyAlignment="1">
      <alignment horizontal="left" vertical="top" wrapText="1"/>
    </xf>
    <xf numFmtId="0" fontId="9" fillId="5" borderId="0" xfId="0" applyFont="1" applyFill="1" applyAlignment="1">
      <alignment horizontal="center" vertical="top" wrapText="1"/>
    </xf>
    <xf numFmtId="0" fontId="1" fillId="5" borderId="0" xfId="0" applyFont="1" applyFill="1" applyAlignment="1">
      <alignment horizontal="center" vertical="top" wrapText="1"/>
    </xf>
    <xf numFmtId="0" fontId="2" fillId="2" borderId="0" xfId="0" applyFont="1" applyFill="1" applyAlignment="1">
      <alignment horizontal="center" vertical="center" wrapText="1"/>
    </xf>
    <xf numFmtId="0" fontId="7" fillId="7" borderId="0" xfId="0" applyFont="1" applyFill="1" applyAlignment="1">
      <alignment horizontal="center" vertical="center" wrapText="1"/>
    </xf>
    <xf numFmtId="0" fontId="2" fillId="7" borderId="3" xfId="0" applyFont="1" applyFill="1" applyBorder="1" applyAlignment="1">
      <alignment horizontal="center" vertical="center" wrapText="1"/>
    </xf>
    <xf numFmtId="0" fontId="12" fillId="8" borderId="0" xfId="0" applyFont="1" applyFill="1" applyAlignment="1">
      <alignment horizontal="center" vertical="top" wrapText="1"/>
    </xf>
    <xf numFmtId="0" fontId="7" fillId="8"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calcChain" Target="calcChain.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0"/>
  <sheetViews>
    <sheetView tabSelected="1" zoomScale="90" zoomScaleNormal="90" workbookViewId="0">
      <pane ySplit="1" topLeftCell="A2" activePane="bottomLeft" state="frozen"/>
      <selection activeCell="B4" sqref="B4:C4"/>
      <selection pane="bottomLeft" activeCell="E37" sqref="E37:E38"/>
    </sheetView>
  </sheetViews>
  <sheetFormatPr defaultColWidth="9.33203125" defaultRowHeight="13.2" x14ac:dyDescent="0.25"/>
  <cols>
    <col min="1" max="1" width="92.44140625" style="10" bestFit="1" customWidth="1"/>
    <col min="2" max="2" width="44" style="10" customWidth="1"/>
    <col min="3" max="3" width="7.33203125" style="10" customWidth="1"/>
    <col min="4" max="4" width="16.77734375" style="9" bestFit="1" customWidth="1"/>
    <col min="5" max="5" width="20" style="9" customWidth="1"/>
    <col min="6" max="6" width="15.44140625" style="9" customWidth="1"/>
    <col min="7" max="7" width="9.33203125" style="10"/>
    <col min="8" max="8" width="12.44140625" style="10" customWidth="1"/>
    <col min="9" max="10" width="9.33203125" style="10"/>
    <col min="11" max="16384" width="9.33203125" style="1"/>
  </cols>
  <sheetData>
    <row r="1" spans="1:8" ht="24.6" x14ac:dyDescent="0.25">
      <c r="A1" s="55" t="s">
        <v>116</v>
      </c>
      <c r="B1" s="56"/>
      <c r="C1" s="56"/>
      <c r="D1" s="56"/>
      <c r="E1" s="56"/>
      <c r="F1" s="56"/>
    </row>
    <row r="2" spans="1:8" ht="138.75" customHeight="1" x14ac:dyDescent="0.25">
      <c r="A2" s="57" t="s">
        <v>163</v>
      </c>
      <c r="B2" s="57"/>
      <c r="C2" s="57"/>
      <c r="D2" s="57"/>
      <c r="E2" s="57"/>
      <c r="F2" s="57"/>
    </row>
    <row r="3" spans="1:8" ht="13.8" x14ac:dyDescent="0.25">
      <c r="A3" s="60" t="s">
        <v>150</v>
      </c>
      <c r="B3" s="60"/>
      <c r="C3" s="18"/>
      <c r="D3" s="18"/>
      <c r="E3" s="18"/>
      <c r="F3" s="18"/>
    </row>
    <row r="4" spans="1:8" ht="13.8" x14ac:dyDescent="0.25">
      <c r="A4" s="61" t="s">
        <v>13</v>
      </c>
      <c r="B4" s="61"/>
      <c r="C4" s="18"/>
      <c r="D4" s="18"/>
      <c r="E4" s="18"/>
      <c r="F4" s="18"/>
    </row>
    <row r="5" spans="1:8" ht="13.8" x14ac:dyDescent="0.25">
      <c r="A5" s="31" t="s">
        <v>14</v>
      </c>
      <c r="B5" s="44" t="s">
        <v>149</v>
      </c>
      <c r="C5" s="18"/>
      <c r="D5" s="18"/>
      <c r="E5" s="18"/>
      <c r="F5" s="18"/>
    </row>
    <row r="6" spans="1:8" ht="13.8" x14ac:dyDescent="0.25">
      <c r="A6" s="31" t="s">
        <v>15</v>
      </c>
      <c r="B6" s="44" t="s">
        <v>149</v>
      </c>
      <c r="C6" s="18"/>
      <c r="D6" s="18"/>
      <c r="E6" s="18"/>
      <c r="F6" s="18"/>
    </row>
    <row r="7" spans="1:8" ht="13.8" x14ac:dyDescent="0.25">
      <c r="A7" s="31" t="s">
        <v>16</v>
      </c>
      <c r="B7" s="44" t="s">
        <v>149</v>
      </c>
      <c r="C7" s="18"/>
      <c r="D7" s="18"/>
      <c r="E7" s="18"/>
      <c r="F7" s="18"/>
    </row>
    <row r="8" spans="1:8" ht="13.8" x14ac:dyDescent="0.25">
      <c r="A8" s="31" t="s">
        <v>17</v>
      </c>
      <c r="B8" s="44" t="s">
        <v>149</v>
      </c>
      <c r="C8" s="18"/>
      <c r="D8" s="18"/>
      <c r="E8" s="18"/>
      <c r="F8" s="18"/>
    </row>
    <row r="9" spans="1:8" ht="13.8" x14ac:dyDescent="0.25">
      <c r="A9" s="18"/>
      <c r="B9" s="18"/>
      <c r="C9" s="18"/>
      <c r="D9" s="18"/>
      <c r="E9" s="58" t="s">
        <v>95</v>
      </c>
      <c r="F9" s="18"/>
    </row>
    <row r="10" spans="1:8" ht="40.5" customHeight="1" x14ac:dyDescent="0.25">
      <c r="A10" s="49" t="s">
        <v>0</v>
      </c>
      <c r="B10" s="49"/>
      <c r="C10" s="5"/>
      <c r="E10" s="59"/>
    </row>
    <row r="11" spans="1:8" ht="26.4" x14ac:dyDescent="0.25">
      <c r="A11" s="32" t="s">
        <v>1</v>
      </c>
      <c r="B11" s="32" t="s">
        <v>2</v>
      </c>
      <c r="C11" s="5"/>
      <c r="D11" s="22" t="s">
        <v>3</v>
      </c>
      <c r="E11" s="22" t="s">
        <v>151</v>
      </c>
      <c r="F11" s="22" t="s">
        <v>4</v>
      </c>
      <c r="H11" s="33"/>
    </row>
    <row r="12" spans="1:8" ht="13.8" x14ac:dyDescent="0.25">
      <c r="A12" s="6" t="s">
        <v>18</v>
      </c>
      <c r="B12" s="7" t="s">
        <v>25</v>
      </c>
      <c r="C12" s="8"/>
      <c r="D12" s="20">
        <v>0.05</v>
      </c>
      <c r="E12" s="28"/>
      <c r="F12" s="20">
        <f>MIN(E12*D12,20)</f>
        <v>0</v>
      </c>
    </row>
    <row r="13" spans="1:8" ht="13.8" x14ac:dyDescent="0.25">
      <c r="A13" s="6" t="s">
        <v>19</v>
      </c>
      <c r="B13" s="7" t="s">
        <v>26</v>
      </c>
      <c r="C13" s="8"/>
      <c r="D13" s="20">
        <v>0.03</v>
      </c>
      <c r="E13" s="28"/>
      <c r="F13" s="20">
        <f>MIN(E13*D13,5)</f>
        <v>0</v>
      </c>
    </row>
    <row r="14" spans="1:8" ht="13.8" x14ac:dyDescent="0.25">
      <c r="A14" s="6" t="s">
        <v>20</v>
      </c>
      <c r="B14" s="7" t="s">
        <v>27</v>
      </c>
      <c r="C14" s="5"/>
      <c r="D14" s="20">
        <v>0.2</v>
      </c>
      <c r="E14" s="28"/>
      <c r="F14" s="20">
        <f>MIN(E14*D14,5)</f>
        <v>0</v>
      </c>
    </row>
    <row r="15" spans="1:8" ht="13.8" x14ac:dyDescent="0.25">
      <c r="A15" s="6" t="s">
        <v>155</v>
      </c>
      <c r="B15" s="7" t="s">
        <v>96</v>
      </c>
      <c r="C15" s="5"/>
      <c r="D15" s="20">
        <v>0.8</v>
      </c>
      <c r="E15" s="28"/>
      <c r="F15" s="20">
        <f>MIN(E15*D15,40)</f>
        <v>0</v>
      </c>
    </row>
    <row r="16" spans="1:8" ht="13.8" x14ac:dyDescent="0.25">
      <c r="A16" s="6" t="s">
        <v>21</v>
      </c>
      <c r="B16" s="7" t="s">
        <v>97</v>
      </c>
      <c r="C16" s="8"/>
      <c r="D16" s="43">
        <v>2</v>
      </c>
      <c r="E16" s="28"/>
      <c r="F16" s="20">
        <f>MIN(E16*D16,40)</f>
        <v>0</v>
      </c>
    </row>
    <row r="17" spans="1:10" ht="13.8" x14ac:dyDescent="0.25">
      <c r="A17" s="6" t="s">
        <v>156</v>
      </c>
      <c r="B17" s="7" t="s">
        <v>98</v>
      </c>
      <c r="C17" s="8"/>
      <c r="D17" s="20">
        <v>0.8</v>
      </c>
      <c r="E17" s="28"/>
      <c r="F17" s="20">
        <f t="shared" ref="F17" si="0">MIN(E17*D17,20)</f>
        <v>0</v>
      </c>
    </row>
    <row r="18" spans="1:10" ht="13.8" x14ac:dyDescent="0.25">
      <c r="A18" s="6" t="s">
        <v>157</v>
      </c>
      <c r="B18" s="7" t="s">
        <v>99</v>
      </c>
      <c r="C18" s="5"/>
      <c r="D18" s="20">
        <v>0.5</v>
      </c>
      <c r="E18" s="28"/>
      <c r="F18" s="20">
        <f>MIN(E18*D18,18)</f>
        <v>0</v>
      </c>
    </row>
    <row r="19" spans="1:10" ht="13.8" x14ac:dyDescent="0.25">
      <c r="A19" s="6" t="s">
        <v>22</v>
      </c>
      <c r="B19" s="7" t="s">
        <v>5</v>
      </c>
      <c r="C19" s="5"/>
      <c r="D19" s="20">
        <v>2.5000000000000001E-2</v>
      </c>
      <c r="E19" s="28"/>
      <c r="F19" s="20">
        <f>MIN(E19*D19,10)</f>
        <v>0</v>
      </c>
    </row>
    <row r="20" spans="1:10" ht="13.8" x14ac:dyDescent="0.25">
      <c r="A20" s="6" t="s">
        <v>23</v>
      </c>
      <c r="B20" s="7" t="s">
        <v>100</v>
      </c>
      <c r="C20" s="5"/>
      <c r="D20" s="20">
        <v>0.8</v>
      </c>
      <c r="E20" s="28"/>
      <c r="F20" s="20">
        <f>E20*D20</f>
        <v>0</v>
      </c>
    </row>
    <row r="21" spans="1:10" ht="13.8" x14ac:dyDescent="0.25">
      <c r="A21" s="6" t="s">
        <v>24</v>
      </c>
      <c r="B21" s="7" t="s">
        <v>28</v>
      </c>
      <c r="C21" s="5"/>
      <c r="D21" s="43">
        <v>1</v>
      </c>
      <c r="E21" s="28"/>
      <c r="F21" s="20">
        <f>MIN(E21*D21,10)</f>
        <v>0</v>
      </c>
      <c r="G21" s="45"/>
      <c r="H21" s="45"/>
      <c r="I21" s="45"/>
      <c r="J21" s="45"/>
    </row>
    <row r="22" spans="1:10" ht="13.8" x14ac:dyDescent="0.25">
      <c r="A22" s="6" t="s">
        <v>158</v>
      </c>
      <c r="B22" s="7" t="s">
        <v>154</v>
      </c>
      <c r="C22" s="5"/>
      <c r="D22" s="46">
        <v>0.03</v>
      </c>
      <c r="E22" s="28"/>
      <c r="F22" s="20">
        <f>MIN(E22*D22,10)</f>
        <v>0</v>
      </c>
    </row>
    <row r="23" spans="1:10" ht="76.8" customHeight="1" x14ac:dyDescent="0.25">
      <c r="A23" s="53" t="s">
        <v>101</v>
      </c>
      <c r="B23" s="54"/>
      <c r="C23" s="3"/>
      <c r="E23" s="11" t="s">
        <v>6</v>
      </c>
      <c r="F23" s="11">
        <f>SUM(F12:F22)</f>
        <v>0</v>
      </c>
    </row>
    <row r="24" spans="1:10" ht="17.399999999999999" customHeight="1" x14ac:dyDescent="0.25">
      <c r="B24" s="12"/>
      <c r="C24" s="3"/>
      <c r="E24" s="23"/>
      <c r="F24" s="23"/>
    </row>
    <row r="25" spans="1:10" ht="13.8" x14ac:dyDescent="0.25">
      <c r="A25" s="49" t="s">
        <v>7</v>
      </c>
      <c r="B25" s="49"/>
      <c r="C25" s="13"/>
    </row>
    <row r="26" spans="1:10" ht="26.4" x14ac:dyDescent="0.25">
      <c r="A26" s="4" t="s">
        <v>1</v>
      </c>
      <c r="B26" s="4" t="s">
        <v>4</v>
      </c>
      <c r="C26" s="13"/>
      <c r="D26" s="22" t="s">
        <v>3</v>
      </c>
      <c r="E26" s="22" t="s">
        <v>147</v>
      </c>
      <c r="F26" s="22" t="s">
        <v>4</v>
      </c>
    </row>
    <row r="27" spans="1:10" ht="13.8" x14ac:dyDescent="0.25">
      <c r="A27" s="6" t="s">
        <v>160</v>
      </c>
      <c r="B27" s="7" t="s">
        <v>102</v>
      </c>
      <c r="C27" s="13"/>
      <c r="D27" s="20">
        <v>1.5</v>
      </c>
      <c r="E27" s="28"/>
      <c r="F27" s="20">
        <f t="shared" ref="F27:F31" si="1">E27*D27</f>
        <v>0</v>
      </c>
    </row>
    <row r="28" spans="1:10" ht="13.8" x14ac:dyDescent="0.25">
      <c r="A28" s="6" t="s">
        <v>159</v>
      </c>
      <c r="B28" s="7" t="s">
        <v>102</v>
      </c>
      <c r="C28" s="13"/>
      <c r="D28" s="20">
        <v>1.5</v>
      </c>
      <c r="E28" s="28"/>
      <c r="F28" s="20">
        <f t="shared" si="1"/>
        <v>0</v>
      </c>
    </row>
    <row r="29" spans="1:10" ht="13.8" x14ac:dyDescent="0.25">
      <c r="A29" s="6" t="s">
        <v>161</v>
      </c>
      <c r="B29" s="7" t="s">
        <v>30</v>
      </c>
      <c r="C29" s="13"/>
      <c r="D29" s="20">
        <v>0.5</v>
      </c>
      <c r="E29" s="28"/>
      <c r="F29" s="20">
        <f>MIN(E29*D29,5)</f>
        <v>0</v>
      </c>
    </row>
    <row r="30" spans="1:10" ht="13.8" x14ac:dyDescent="0.25">
      <c r="A30" s="6" t="s">
        <v>162</v>
      </c>
      <c r="B30" s="7" t="s">
        <v>100</v>
      </c>
      <c r="C30" s="13"/>
      <c r="D30" s="20">
        <v>0.8</v>
      </c>
      <c r="E30" s="28"/>
      <c r="F30" s="20">
        <f t="shared" si="1"/>
        <v>0</v>
      </c>
    </row>
    <row r="31" spans="1:10" ht="13.8" x14ac:dyDescent="0.25">
      <c r="A31" s="6" t="s">
        <v>29</v>
      </c>
      <c r="B31" s="7" t="s">
        <v>100</v>
      </c>
      <c r="C31" s="13"/>
      <c r="D31" s="20">
        <v>0.8</v>
      </c>
      <c r="E31" s="28"/>
      <c r="F31" s="20">
        <f t="shared" si="1"/>
        <v>0</v>
      </c>
    </row>
    <row r="32" spans="1:10" ht="36" customHeight="1" x14ac:dyDescent="0.25">
      <c r="A32" s="47" t="s">
        <v>31</v>
      </c>
      <c r="B32" s="50"/>
      <c r="C32" s="3"/>
      <c r="E32" s="27" t="s">
        <v>12</v>
      </c>
      <c r="F32" s="11">
        <f>SUM(F27:F31)</f>
        <v>0</v>
      </c>
    </row>
    <row r="33" spans="1:6" x14ac:dyDescent="0.25">
      <c r="B33" s="12"/>
      <c r="C33" s="3"/>
      <c r="E33" s="23"/>
      <c r="F33" s="23"/>
    </row>
    <row r="34" spans="1:6" ht="13.8" x14ac:dyDescent="0.25">
      <c r="A34" s="52" t="s">
        <v>8</v>
      </c>
      <c r="B34" s="52"/>
      <c r="C34" s="13"/>
    </row>
    <row r="35" spans="1:6" ht="39.6" x14ac:dyDescent="0.25">
      <c r="A35" s="4" t="s">
        <v>1</v>
      </c>
      <c r="B35" s="4" t="s">
        <v>2</v>
      </c>
      <c r="C35" s="13"/>
      <c r="D35" s="22" t="s">
        <v>3</v>
      </c>
      <c r="E35" s="22" t="s">
        <v>148</v>
      </c>
      <c r="F35" s="22" t="s">
        <v>4</v>
      </c>
    </row>
    <row r="36" spans="1:6" ht="27.6" x14ac:dyDescent="0.25">
      <c r="A36" s="21" t="s">
        <v>32</v>
      </c>
      <c r="B36" s="34" t="s">
        <v>91</v>
      </c>
      <c r="C36" s="13"/>
      <c r="D36" s="20">
        <v>0.2</v>
      </c>
      <c r="E36" s="28"/>
      <c r="F36" s="20">
        <f>MIN(E36*D36,2)</f>
        <v>0</v>
      </c>
    </row>
    <row r="37" spans="1:6" ht="13.8" x14ac:dyDescent="0.25">
      <c r="A37" s="6" t="s">
        <v>164</v>
      </c>
      <c r="B37" s="7" t="s">
        <v>33</v>
      </c>
      <c r="C37" s="13"/>
      <c r="D37" s="20">
        <v>0.5</v>
      </c>
      <c r="E37" s="28"/>
      <c r="F37" s="20">
        <f>MIN(E37*D37,5)</f>
        <v>0</v>
      </c>
    </row>
    <row r="38" spans="1:6" ht="13.8" x14ac:dyDescent="0.25">
      <c r="A38" s="39" t="s">
        <v>165</v>
      </c>
      <c r="B38" s="15" t="s">
        <v>102</v>
      </c>
      <c r="D38" s="20">
        <v>1.5</v>
      </c>
      <c r="E38" s="28"/>
      <c r="F38" s="20">
        <f>E38*D38</f>
        <v>0</v>
      </c>
    </row>
    <row r="39" spans="1:6" ht="13.8" x14ac:dyDescent="0.25">
      <c r="A39" s="6" t="s">
        <v>166</v>
      </c>
      <c r="B39" s="7" t="s">
        <v>9</v>
      </c>
      <c r="C39" s="13"/>
      <c r="D39" s="20">
        <v>0.01</v>
      </c>
      <c r="E39" s="28"/>
      <c r="F39" s="20">
        <f>MIN(E39*D39,10)</f>
        <v>0</v>
      </c>
    </row>
    <row r="40" spans="1:6" ht="51" customHeight="1" x14ac:dyDescent="0.25">
      <c r="A40" s="53" t="s">
        <v>34</v>
      </c>
      <c r="B40" s="54"/>
      <c r="C40" s="3"/>
      <c r="E40" s="27" t="s">
        <v>12</v>
      </c>
      <c r="F40" s="11">
        <f>SUM(F36:F39)</f>
        <v>0</v>
      </c>
    </row>
    <row r="41" spans="1:6" x14ac:dyDescent="0.25">
      <c r="A41" s="12"/>
      <c r="B41" s="12"/>
      <c r="C41" s="3"/>
      <c r="E41" s="23"/>
      <c r="F41" s="23"/>
    </row>
    <row r="42" spans="1:6" ht="13.8" x14ac:dyDescent="0.25">
      <c r="A42" s="48" t="s">
        <v>35</v>
      </c>
      <c r="B42" s="49"/>
      <c r="C42" s="17"/>
    </row>
    <row r="43" spans="1:6" ht="39.6" x14ac:dyDescent="0.25">
      <c r="A43" s="4" t="s">
        <v>1</v>
      </c>
      <c r="B43" s="4" t="s">
        <v>2</v>
      </c>
      <c r="C43" s="17"/>
      <c r="D43" s="22" t="s">
        <v>3</v>
      </c>
      <c r="E43" s="22" t="s">
        <v>92</v>
      </c>
      <c r="F43" s="22" t="s">
        <v>4</v>
      </c>
    </row>
    <row r="44" spans="1:6" ht="27.6" x14ac:dyDescent="0.25">
      <c r="A44" s="21" t="s">
        <v>103</v>
      </c>
      <c r="B44" s="34" t="s">
        <v>36</v>
      </c>
      <c r="C44" s="17"/>
      <c r="D44" s="42">
        <v>4</v>
      </c>
      <c r="E44" s="36"/>
      <c r="F44" s="35">
        <f>E44*D44</f>
        <v>0</v>
      </c>
    </row>
    <row r="45" spans="1:6" ht="27.6" x14ac:dyDescent="0.25">
      <c r="A45" s="21" t="s">
        <v>104</v>
      </c>
      <c r="B45" s="34" t="s">
        <v>37</v>
      </c>
      <c r="C45" s="17"/>
      <c r="D45" s="42">
        <v>3</v>
      </c>
      <c r="E45" s="36"/>
      <c r="F45" s="35">
        <f t="shared" ref="F45:F52" si="2">E45*D45</f>
        <v>0</v>
      </c>
    </row>
    <row r="46" spans="1:6" ht="27.6" x14ac:dyDescent="0.25">
      <c r="A46" s="21" t="s">
        <v>38</v>
      </c>
      <c r="B46" s="34" t="s">
        <v>39</v>
      </c>
      <c r="C46" s="17"/>
      <c r="D46" s="42">
        <v>2</v>
      </c>
      <c r="E46" s="36"/>
      <c r="F46" s="35">
        <f t="shared" si="2"/>
        <v>0</v>
      </c>
    </row>
    <row r="47" spans="1:6" ht="13.8" x14ac:dyDescent="0.25">
      <c r="A47" s="21" t="s">
        <v>105</v>
      </c>
      <c r="B47" s="34" t="s">
        <v>40</v>
      </c>
      <c r="C47" s="17"/>
      <c r="D47" s="42">
        <v>0.5</v>
      </c>
      <c r="E47" s="36"/>
      <c r="F47" s="35">
        <f>MIN(E47*D47,5)</f>
        <v>0</v>
      </c>
    </row>
    <row r="48" spans="1:6" ht="13.8" x14ac:dyDescent="0.25">
      <c r="A48" s="21" t="s">
        <v>106</v>
      </c>
      <c r="B48" s="34" t="s">
        <v>41</v>
      </c>
      <c r="C48" s="17"/>
      <c r="D48" s="42">
        <v>1.5</v>
      </c>
      <c r="E48" s="36"/>
      <c r="F48" s="35">
        <f t="shared" si="2"/>
        <v>0</v>
      </c>
    </row>
    <row r="49" spans="1:10" ht="13.8" x14ac:dyDescent="0.25">
      <c r="A49" s="21" t="s">
        <v>107</v>
      </c>
      <c r="B49" s="34" t="s">
        <v>39</v>
      </c>
      <c r="C49" s="17"/>
      <c r="D49" s="42">
        <v>2</v>
      </c>
      <c r="E49" s="36"/>
      <c r="F49" s="35">
        <f t="shared" si="2"/>
        <v>0</v>
      </c>
    </row>
    <row r="50" spans="1:10" ht="13.8" x14ac:dyDescent="0.25">
      <c r="A50" s="21" t="s">
        <v>108</v>
      </c>
      <c r="B50" s="34" t="s">
        <v>42</v>
      </c>
      <c r="C50" s="17"/>
      <c r="D50" s="42">
        <v>1</v>
      </c>
      <c r="E50" s="36"/>
      <c r="F50" s="35">
        <f t="shared" si="2"/>
        <v>0</v>
      </c>
    </row>
    <row r="51" spans="1:10" ht="27.6" x14ac:dyDescent="0.25">
      <c r="A51" s="21" t="s">
        <v>109</v>
      </c>
      <c r="B51" s="34" t="s">
        <v>43</v>
      </c>
      <c r="C51" s="17"/>
      <c r="D51" s="35">
        <v>0.25</v>
      </c>
      <c r="E51" s="36"/>
      <c r="F51" s="35">
        <f t="shared" si="2"/>
        <v>0</v>
      </c>
    </row>
    <row r="52" spans="1:10" ht="13.8" x14ac:dyDescent="0.25">
      <c r="A52" s="21" t="s">
        <v>44</v>
      </c>
      <c r="B52" s="34" t="s">
        <v>42</v>
      </c>
      <c r="C52" s="17"/>
      <c r="D52" s="42">
        <v>1</v>
      </c>
      <c r="E52" s="36"/>
      <c r="F52" s="35">
        <f t="shared" si="2"/>
        <v>0</v>
      </c>
    </row>
    <row r="53" spans="1:10" ht="13.8" x14ac:dyDescent="0.25">
      <c r="A53" s="21" t="s">
        <v>45</v>
      </c>
      <c r="B53" s="34" t="s">
        <v>145</v>
      </c>
      <c r="C53" s="17"/>
      <c r="D53" s="42">
        <v>0.1</v>
      </c>
      <c r="E53" s="36"/>
      <c r="F53" s="35">
        <f>MIN(E53*D53,3)</f>
        <v>0</v>
      </c>
    </row>
    <row r="54" spans="1:10" ht="13.8" x14ac:dyDescent="0.25">
      <c r="A54" s="21" t="s">
        <v>46</v>
      </c>
      <c r="B54" s="34"/>
      <c r="C54" s="17"/>
      <c r="D54" s="35"/>
      <c r="E54" s="37"/>
      <c r="F54" s="35"/>
    </row>
    <row r="55" spans="1:10" ht="13.8" x14ac:dyDescent="0.25">
      <c r="A55" s="21" t="s">
        <v>52</v>
      </c>
      <c r="B55" s="34" t="s">
        <v>47</v>
      </c>
      <c r="C55" s="17"/>
      <c r="D55" s="42">
        <v>1</v>
      </c>
      <c r="E55" s="36"/>
      <c r="F55" s="35">
        <f t="shared" ref="F55:F59" si="3">E55*D55</f>
        <v>0</v>
      </c>
    </row>
    <row r="56" spans="1:10" ht="13.8" x14ac:dyDescent="0.25">
      <c r="A56" s="21" t="s">
        <v>53</v>
      </c>
      <c r="B56" s="34" t="s">
        <v>48</v>
      </c>
      <c r="C56" s="17"/>
      <c r="D56" s="42">
        <v>2</v>
      </c>
      <c r="E56" s="36"/>
      <c r="F56" s="35">
        <f t="shared" si="3"/>
        <v>0</v>
      </c>
    </row>
    <row r="57" spans="1:10" ht="13.8" x14ac:dyDescent="0.25">
      <c r="A57" s="21" t="s">
        <v>54</v>
      </c>
      <c r="B57" s="34" t="s">
        <v>49</v>
      </c>
      <c r="C57" s="17"/>
      <c r="D57" s="42">
        <v>0.5</v>
      </c>
      <c r="E57" s="36"/>
      <c r="F57" s="35">
        <f t="shared" si="3"/>
        <v>0</v>
      </c>
    </row>
    <row r="58" spans="1:10" ht="13.8" x14ac:dyDescent="0.25">
      <c r="A58" s="21" t="s">
        <v>55</v>
      </c>
      <c r="B58" s="34" t="s">
        <v>47</v>
      </c>
      <c r="C58" s="17"/>
      <c r="D58" s="42">
        <v>1</v>
      </c>
      <c r="E58" s="36"/>
      <c r="F58" s="35">
        <f t="shared" si="3"/>
        <v>0</v>
      </c>
    </row>
    <row r="59" spans="1:10" ht="13.8" x14ac:dyDescent="0.25">
      <c r="A59" s="21" t="s">
        <v>50</v>
      </c>
      <c r="B59" s="34" t="s">
        <v>51</v>
      </c>
      <c r="C59" s="17"/>
      <c r="D59" s="42">
        <v>2</v>
      </c>
      <c r="E59" s="36"/>
      <c r="F59" s="35">
        <f t="shared" si="3"/>
        <v>0</v>
      </c>
      <c r="J59" s="1"/>
    </row>
    <row r="60" spans="1:10" ht="13.8" x14ac:dyDescent="0.25">
      <c r="A60" s="21" t="s">
        <v>110</v>
      </c>
      <c r="B60" s="34" t="s">
        <v>118</v>
      </c>
      <c r="C60" s="2"/>
      <c r="D60" s="42">
        <v>5</v>
      </c>
      <c r="E60" s="36"/>
      <c r="F60" s="35">
        <f>MIN(E60*D60,15)</f>
        <v>0</v>
      </c>
    </row>
    <row r="61" spans="1:10" ht="13.8" x14ac:dyDescent="0.25">
      <c r="A61" s="21" t="s">
        <v>111</v>
      </c>
      <c r="B61" s="34" t="s">
        <v>119</v>
      </c>
      <c r="C61" s="2"/>
      <c r="D61" s="42">
        <v>4</v>
      </c>
      <c r="E61" s="36"/>
      <c r="F61" s="35">
        <f>MIN(E61*D61,12)</f>
        <v>0</v>
      </c>
    </row>
    <row r="62" spans="1:10" ht="13.8" x14ac:dyDescent="0.25">
      <c r="A62" s="21" t="s">
        <v>112</v>
      </c>
      <c r="B62" s="34" t="s">
        <v>120</v>
      </c>
      <c r="C62" s="2"/>
      <c r="D62" s="42">
        <v>3</v>
      </c>
      <c r="E62" s="36"/>
      <c r="F62" s="35">
        <f t="shared" ref="F62" si="4">MIN(E62*D62,15)</f>
        <v>0</v>
      </c>
    </row>
    <row r="63" spans="1:10" ht="13.8" x14ac:dyDescent="0.25">
      <c r="A63" s="21" t="s">
        <v>113</v>
      </c>
      <c r="B63" s="34" t="s">
        <v>121</v>
      </c>
      <c r="C63" s="2"/>
      <c r="D63" s="42">
        <v>2</v>
      </c>
      <c r="E63" s="36"/>
      <c r="F63" s="35">
        <f>MIN(E63*D63,10)</f>
        <v>0</v>
      </c>
    </row>
    <row r="64" spans="1:10" ht="13.8" x14ac:dyDescent="0.25">
      <c r="A64" s="21" t="s">
        <v>114</v>
      </c>
      <c r="B64" s="34" t="s">
        <v>122</v>
      </c>
      <c r="C64" s="2"/>
      <c r="D64" s="42">
        <v>1</v>
      </c>
      <c r="E64" s="36"/>
      <c r="F64" s="35">
        <f>MIN(E64*D64,10)</f>
        <v>0</v>
      </c>
      <c r="G64" s="38"/>
      <c r="H64" s="38"/>
      <c r="I64" s="38"/>
      <c r="J64" s="38"/>
    </row>
    <row r="65" spans="1:6" ht="13.8" x14ac:dyDescent="0.25">
      <c r="A65" s="40" t="s">
        <v>115</v>
      </c>
      <c r="B65" s="41" t="s">
        <v>117</v>
      </c>
      <c r="C65" s="2"/>
      <c r="D65" s="42">
        <v>0.5</v>
      </c>
      <c r="E65" s="36"/>
      <c r="F65" s="35">
        <f>MIN(E65*D65,10)</f>
        <v>0</v>
      </c>
    </row>
    <row r="66" spans="1:6" ht="57" customHeight="1" x14ac:dyDescent="0.25">
      <c r="A66" s="47" t="s">
        <v>146</v>
      </c>
      <c r="B66" s="47"/>
      <c r="C66" s="19"/>
      <c r="E66" s="27" t="s">
        <v>12</v>
      </c>
      <c r="F66" s="11">
        <f>SUM(F44:F65)</f>
        <v>0</v>
      </c>
    </row>
    <row r="67" spans="1:6" x14ac:dyDescent="0.25">
      <c r="A67" s="12"/>
      <c r="B67" s="12"/>
      <c r="C67" s="3"/>
      <c r="E67" s="27"/>
      <c r="F67" s="23"/>
    </row>
    <row r="68" spans="1:6" ht="13.8" x14ac:dyDescent="0.25">
      <c r="A68" s="48" t="s">
        <v>56</v>
      </c>
      <c r="B68" s="49"/>
      <c r="C68" s="13"/>
    </row>
    <row r="69" spans="1:6" ht="13.8" x14ac:dyDescent="0.25">
      <c r="A69" s="48" t="s">
        <v>57</v>
      </c>
      <c r="B69" s="49"/>
      <c r="C69" s="16"/>
    </row>
    <row r="70" spans="1:6" ht="26.4" x14ac:dyDescent="0.25">
      <c r="A70" s="4" t="s">
        <v>1</v>
      </c>
      <c r="B70" s="4" t="s">
        <v>2</v>
      </c>
      <c r="C70" s="13"/>
      <c r="D70" s="22" t="s">
        <v>3</v>
      </c>
      <c r="E70" s="22" t="s">
        <v>93</v>
      </c>
      <c r="F70" s="22" t="s">
        <v>4</v>
      </c>
    </row>
    <row r="71" spans="1:6" ht="13.8" x14ac:dyDescent="0.25">
      <c r="A71" s="6" t="s">
        <v>58</v>
      </c>
      <c r="B71" s="7" t="s">
        <v>68</v>
      </c>
      <c r="C71" s="13"/>
      <c r="D71" s="15">
        <v>16</v>
      </c>
      <c r="E71" s="29"/>
      <c r="F71" s="20">
        <f t="shared" ref="F71:F80" si="5">E71*D71</f>
        <v>0</v>
      </c>
    </row>
    <row r="72" spans="1:6" ht="13.8" x14ac:dyDescent="0.25">
      <c r="A72" s="6" t="s">
        <v>59</v>
      </c>
      <c r="B72" s="7" t="s">
        <v>69</v>
      </c>
      <c r="C72" s="13"/>
      <c r="D72" s="15">
        <v>13</v>
      </c>
      <c r="E72" s="29"/>
      <c r="F72" s="20">
        <f t="shared" si="5"/>
        <v>0</v>
      </c>
    </row>
    <row r="73" spans="1:6" ht="13.8" x14ac:dyDescent="0.25">
      <c r="A73" s="6" t="s">
        <v>60</v>
      </c>
      <c r="B73" s="7" t="s">
        <v>70</v>
      </c>
      <c r="C73" s="13"/>
      <c r="D73" s="15">
        <v>11</v>
      </c>
      <c r="E73" s="29"/>
      <c r="F73" s="20">
        <f t="shared" si="5"/>
        <v>0</v>
      </c>
    </row>
    <row r="74" spans="1:6" ht="13.8" x14ac:dyDescent="0.25">
      <c r="A74" s="6" t="s">
        <v>61</v>
      </c>
      <c r="B74" s="7" t="s">
        <v>71</v>
      </c>
      <c r="C74" s="13"/>
      <c r="D74" s="15">
        <v>9</v>
      </c>
      <c r="E74" s="29"/>
      <c r="F74" s="20">
        <f t="shared" si="5"/>
        <v>0</v>
      </c>
    </row>
    <row r="75" spans="1:6" ht="13.8" x14ac:dyDescent="0.25">
      <c r="A75" s="6" t="s">
        <v>62</v>
      </c>
      <c r="B75" s="7" t="s">
        <v>72</v>
      </c>
      <c r="C75" s="13"/>
      <c r="D75" s="15">
        <v>7</v>
      </c>
      <c r="E75" s="29"/>
      <c r="F75" s="20">
        <f t="shared" si="5"/>
        <v>0</v>
      </c>
    </row>
    <row r="76" spans="1:6" ht="13.8" x14ac:dyDescent="0.25">
      <c r="A76" s="6" t="s">
        <v>63</v>
      </c>
      <c r="B76" s="7" t="s">
        <v>73</v>
      </c>
      <c r="C76" s="13"/>
      <c r="D76" s="15">
        <v>5</v>
      </c>
      <c r="E76" s="30"/>
      <c r="F76" s="20">
        <f t="shared" si="5"/>
        <v>0</v>
      </c>
    </row>
    <row r="77" spans="1:6" ht="13.8" x14ac:dyDescent="0.25">
      <c r="A77" s="6" t="s">
        <v>64</v>
      </c>
      <c r="B77" s="7" t="s">
        <v>37</v>
      </c>
      <c r="C77" s="13"/>
      <c r="D77" s="15">
        <v>3</v>
      </c>
      <c r="E77" s="29"/>
      <c r="F77" s="20">
        <f t="shared" si="5"/>
        <v>0</v>
      </c>
    </row>
    <row r="78" spans="1:6" ht="13.8" x14ac:dyDescent="0.25">
      <c r="A78" s="6" t="s">
        <v>65</v>
      </c>
      <c r="B78" s="7" t="s">
        <v>74</v>
      </c>
      <c r="C78" s="13"/>
      <c r="D78" s="15">
        <v>1</v>
      </c>
      <c r="E78" s="29"/>
      <c r="F78" s="20">
        <f t="shared" si="5"/>
        <v>0</v>
      </c>
    </row>
    <row r="79" spans="1:6" ht="13.8" x14ac:dyDescent="0.25">
      <c r="A79" s="6" t="s">
        <v>66</v>
      </c>
      <c r="B79" s="7" t="s">
        <v>75</v>
      </c>
      <c r="C79" s="13"/>
      <c r="D79" s="15">
        <v>0.5</v>
      </c>
      <c r="E79" s="29"/>
      <c r="F79" s="20">
        <f t="shared" si="5"/>
        <v>0</v>
      </c>
    </row>
    <row r="80" spans="1:6" ht="13.8" x14ac:dyDescent="0.25">
      <c r="A80" s="6" t="s">
        <v>67</v>
      </c>
      <c r="B80" s="7" t="s">
        <v>76</v>
      </c>
      <c r="C80" s="13"/>
      <c r="D80" s="15">
        <v>0.3</v>
      </c>
      <c r="E80" s="29"/>
      <c r="F80" s="20">
        <f t="shared" si="5"/>
        <v>0</v>
      </c>
    </row>
    <row r="81" spans="1:6" ht="60" customHeight="1" x14ac:dyDescent="0.25">
      <c r="A81" s="47" t="s">
        <v>77</v>
      </c>
      <c r="B81" s="50"/>
      <c r="C81" s="3"/>
      <c r="E81" s="27" t="s">
        <v>12</v>
      </c>
      <c r="F81" s="11">
        <f>SUM(F71:F80)</f>
        <v>0</v>
      </c>
    </row>
    <row r="82" spans="1:6" ht="13.8" x14ac:dyDescent="0.25">
      <c r="A82" s="48" t="s">
        <v>78</v>
      </c>
      <c r="B82" s="49"/>
      <c r="C82" s="5"/>
    </row>
    <row r="83" spans="1:6" ht="26.4" x14ac:dyDescent="0.25">
      <c r="A83" s="4" t="s">
        <v>1</v>
      </c>
      <c r="B83" s="4" t="s">
        <v>2</v>
      </c>
      <c r="C83" s="13"/>
      <c r="D83" s="22" t="s">
        <v>3</v>
      </c>
      <c r="E83" s="22" t="s">
        <v>94</v>
      </c>
      <c r="F83" s="22" t="s">
        <v>4</v>
      </c>
    </row>
    <row r="84" spans="1:6" ht="13.8" x14ac:dyDescent="0.25">
      <c r="A84" s="6" t="s">
        <v>79</v>
      </c>
      <c r="B84" s="7" t="s">
        <v>36</v>
      </c>
      <c r="C84" s="2"/>
      <c r="D84" s="15">
        <v>4</v>
      </c>
      <c r="E84" s="29"/>
      <c r="F84" s="20">
        <f t="shared" ref="F84:F106" si="6">E84*D84</f>
        <v>0</v>
      </c>
    </row>
    <row r="85" spans="1:6" ht="13.8" x14ac:dyDescent="0.25">
      <c r="A85" s="14" t="s">
        <v>80</v>
      </c>
      <c r="B85" s="7" t="s">
        <v>37</v>
      </c>
      <c r="C85" s="2"/>
      <c r="D85" s="15">
        <v>3</v>
      </c>
      <c r="E85" s="29"/>
      <c r="F85" s="20">
        <f t="shared" si="6"/>
        <v>0</v>
      </c>
    </row>
    <row r="86" spans="1:6" ht="13.8" x14ac:dyDescent="0.25">
      <c r="A86" s="6" t="s">
        <v>81</v>
      </c>
      <c r="B86" s="7" t="s">
        <v>73</v>
      </c>
      <c r="C86" s="2"/>
      <c r="D86" s="15">
        <v>5</v>
      </c>
      <c r="E86" s="29"/>
      <c r="F86" s="20">
        <f t="shared" si="6"/>
        <v>0</v>
      </c>
    </row>
    <row r="87" spans="1:6" ht="13.8" x14ac:dyDescent="0.25">
      <c r="A87" s="6" t="s">
        <v>82</v>
      </c>
      <c r="B87" s="7" t="s">
        <v>83</v>
      </c>
      <c r="C87" s="2"/>
      <c r="D87" s="15">
        <v>1</v>
      </c>
      <c r="E87" s="29"/>
      <c r="F87" s="20">
        <f>MIN(E87*D87,10)</f>
        <v>0</v>
      </c>
    </row>
    <row r="88" spans="1:6" ht="13.8" x14ac:dyDescent="0.25">
      <c r="A88" s="6" t="s">
        <v>123</v>
      </c>
      <c r="B88" s="7" t="s">
        <v>84</v>
      </c>
      <c r="C88" s="2"/>
      <c r="D88" s="15">
        <v>1</v>
      </c>
      <c r="E88" s="29"/>
      <c r="F88" s="20">
        <f t="shared" si="6"/>
        <v>0</v>
      </c>
    </row>
    <row r="89" spans="1:6" ht="13.8" x14ac:dyDescent="0.25">
      <c r="A89" s="6" t="s">
        <v>124</v>
      </c>
      <c r="B89" s="7" t="s">
        <v>37</v>
      </c>
      <c r="C89" s="2"/>
      <c r="D89" s="15">
        <v>3</v>
      </c>
      <c r="E89" s="29"/>
      <c r="F89" s="20">
        <f t="shared" si="6"/>
        <v>0</v>
      </c>
    </row>
    <row r="90" spans="1:6" ht="13.8" x14ac:dyDescent="0.25">
      <c r="A90" s="6" t="s">
        <v>125</v>
      </c>
      <c r="B90" s="7" t="s">
        <v>9</v>
      </c>
      <c r="C90" s="2"/>
      <c r="D90" s="15">
        <v>0.01</v>
      </c>
      <c r="E90" s="29"/>
      <c r="F90" s="20">
        <f>MIN(E90*D90,10)</f>
        <v>0</v>
      </c>
    </row>
    <row r="91" spans="1:6" ht="13.8" x14ac:dyDescent="0.25">
      <c r="A91" s="6" t="s">
        <v>126</v>
      </c>
      <c r="B91" s="7" t="s">
        <v>85</v>
      </c>
      <c r="C91" s="2"/>
      <c r="D91" s="15">
        <v>1.5</v>
      </c>
      <c r="E91" s="29"/>
      <c r="F91" s="20">
        <f>MIN(E91*D91,6)</f>
        <v>0</v>
      </c>
    </row>
    <row r="92" spans="1:6" ht="13.8" x14ac:dyDescent="0.25">
      <c r="A92" s="6" t="s">
        <v>153</v>
      </c>
      <c r="B92" s="7" t="s">
        <v>86</v>
      </c>
      <c r="C92" s="2"/>
      <c r="D92" s="15">
        <v>10</v>
      </c>
      <c r="E92" s="29"/>
      <c r="F92" s="20">
        <f>MIN(E92*D92,20)</f>
        <v>0</v>
      </c>
    </row>
    <row r="93" spans="1:6" ht="13.8" x14ac:dyDescent="0.25">
      <c r="A93" s="6" t="s">
        <v>127</v>
      </c>
      <c r="B93" s="7" t="s">
        <v>87</v>
      </c>
      <c r="C93" s="5"/>
      <c r="D93" s="15">
        <v>2.5</v>
      </c>
      <c r="E93" s="29"/>
      <c r="F93" s="20">
        <f>MIN(E93*D93,5)</f>
        <v>0</v>
      </c>
    </row>
    <row r="94" spans="1:6" ht="13.8" x14ac:dyDescent="0.25">
      <c r="A94" s="6" t="s">
        <v>128</v>
      </c>
      <c r="B94" s="7" t="s">
        <v>88</v>
      </c>
      <c r="C94" s="5"/>
      <c r="D94" s="15">
        <v>3</v>
      </c>
      <c r="E94" s="29"/>
      <c r="F94" s="20">
        <f>MIN(E94*D94,6)</f>
        <v>0</v>
      </c>
    </row>
    <row r="95" spans="1:6" ht="13.8" x14ac:dyDescent="0.25">
      <c r="A95" s="6" t="s">
        <v>129</v>
      </c>
      <c r="B95" s="7" t="s">
        <v>89</v>
      </c>
      <c r="C95" s="5"/>
      <c r="D95" s="15">
        <v>1</v>
      </c>
      <c r="E95" s="29"/>
      <c r="F95" s="20">
        <f>MIN(E95*D95,2)</f>
        <v>0</v>
      </c>
    </row>
    <row r="96" spans="1:6" ht="13.8" x14ac:dyDescent="0.25">
      <c r="A96" s="6" t="s">
        <v>130</v>
      </c>
      <c r="B96" s="7" t="s">
        <v>90</v>
      </c>
      <c r="C96" s="5"/>
      <c r="D96" s="15">
        <v>20</v>
      </c>
      <c r="E96" s="29"/>
      <c r="F96" s="20">
        <f t="shared" si="6"/>
        <v>0</v>
      </c>
    </row>
    <row r="97" spans="1:6" ht="13.8" x14ac:dyDescent="0.25">
      <c r="A97" s="6" t="s">
        <v>131</v>
      </c>
      <c r="B97" s="7" t="s">
        <v>39</v>
      </c>
      <c r="C97" s="5"/>
      <c r="D97" s="15">
        <v>2</v>
      </c>
      <c r="E97" s="29"/>
      <c r="F97" s="20">
        <f t="shared" si="6"/>
        <v>0</v>
      </c>
    </row>
    <row r="98" spans="1:6" ht="13.8" x14ac:dyDescent="0.25">
      <c r="A98" s="6" t="s">
        <v>132</v>
      </c>
      <c r="B98" s="7" t="s">
        <v>88</v>
      </c>
      <c r="C98" s="5"/>
      <c r="D98" s="15">
        <v>3</v>
      </c>
      <c r="E98" s="29"/>
      <c r="F98" s="20">
        <f>MIN(E98*D98,6)</f>
        <v>0</v>
      </c>
    </row>
    <row r="99" spans="1:6" ht="13.8" x14ac:dyDescent="0.25">
      <c r="A99" s="6" t="s">
        <v>133</v>
      </c>
      <c r="B99" s="7" t="s">
        <v>88</v>
      </c>
      <c r="C99" s="5"/>
      <c r="D99" s="15">
        <v>3</v>
      </c>
      <c r="E99" s="29"/>
      <c r="F99" s="20">
        <f>MIN(E99*D99,6)</f>
        <v>0</v>
      </c>
    </row>
    <row r="100" spans="1:6" ht="13.8" x14ac:dyDescent="0.25">
      <c r="A100" s="6" t="s">
        <v>134</v>
      </c>
      <c r="B100" s="7" t="s">
        <v>140</v>
      </c>
      <c r="C100" s="5"/>
      <c r="D100" s="15">
        <v>0.4</v>
      </c>
      <c r="E100" s="29"/>
      <c r="F100" s="20">
        <f t="shared" si="6"/>
        <v>0</v>
      </c>
    </row>
    <row r="101" spans="1:6" ht="13.8" x14ac:dyDescent="0.25">
      <c r="A101" s="6" t="s">
        <v>135</v>
      </c>
      <c r="B101" s="7" t="s">
        <v>141</v>
      </c>
      <c r="C101" s="5"/>
      <c r="D101" s="15">
        <v>0.8</v>
      </c>
      <c r="E101" s="29"/>
      <c r="F101" s="20">
        <f>MIN(E101*D101,10)</f>
        <v>0</v>
      </c>
    </row>
    <row r="102" spans="1:6" ht="13.8" x14ac:dyDescent="0.25">
      <c r="A102" s="21" t="s">
        <v>152</v>
      </c>
      <c r="B102" s="7" t="s">
        <v>142</v>
      </c>
      <c r="C102" s="5"/>
      <c r="D102" s="15">
        <v>0.4</v>
      </c>
      <c r="E102" s="29"/>
      <c r="F102" s="20">
        <f>MIN(E102*D102,10)</f>
        <v>0</v>
      </c>
    </row>
    <row r="103" spans="1:6" ht="13.8" x14ac:dyDescent="0.25">
      <c r="A103" s="6" t="s">
        <v>136</v>
      </c>
      <c r="B103" s="7" t="s">
        <v>143</v>
      </c>
      <c r="C103" s="5"/>
      <c r="D103" s="15">
        <v>0.1</v>
      </c>
      <c r="E103" s="29"/>
      <c r="F103" s="20">
        <f>MIN(E103*D103,5)</f>
        <v>0</v>
      </c>
    </row>
    <row r="104" spans="1:6" ht="13.8" x14ac:dyDescent="0.25">
      <c r="A104" s="6" t="s">
        <v>137</v>
      </c>
      <c r="B104" s="7" t="s">
        <v>144</v>
      </c>
      <c r="C104" s="5"/>
      <c r="D104" s="15">
        <v>0.05</v>
      </c>
      <c r="E104" s="29"/>
      <c r="F104" s="20">
        <f>MIN(E104*D104,5)</f>
        <v>0</v>
      </c>
    </row>
    <row r="105" spans="1:6" ht="13.8" x14ac:dyDescent="0.25">
      <c r="A105" s="6" t="s">
        <v>138</v>
      </c>
      <c r="B105" s="7" t="s">
        <v>100</v>
      </c>
      <c r="C105" s="5"/>
      <c r="D105" s="15">
        <v>0.8</v>
      </c>
      <c r="E105" s="29"/>
      <c r="F105" s="20">
        <f t="shared" si="6"/>
        <v>0</v>
      </c>
    </row>
    <row r="106" spans="1:6" ht="13.8" x14ac:dyDescent="0.25">
      <c r="A106" s="6" t="s">
        <v>139</v>
      </c>
      <c r="B106" s="7" t="s">
        <v>140</v>
      </c>
      <c r="C106" s="5"/>
      <c r="D106" s="15">
        <v>0.4</v>
      </c>
      <c r="E106" s="29"/>
      <c r="F106" s="20">
        <f t="shared" si="6"/>
        <v>0</v>
      </c>
    </row>
    <row r="107" spans="1:6" ht="36" customHeight="1" x14ac:dyDescent="0.25">
      <c r="A107" s="50" t="s">
        <v>10</v>
      </c>
      <c r="B107" s="50"/>
      <c r="C107" s="3"/>
      <c r="E107" s="27" t="s">
        <v>12</v>
      </c>
      <c r="F107" s="26">
        <f>SUM(F84:F106)</f>
        <v>0</v>
      </c>
    </row>
    <row r="108" spans="1:6" x14ac:dyDescent="0.25">
      <c r="E108" s="24"/>
      <c r="F108" s="24"/>
    </row>
    <row r="109" spans="1:6" x14ac:dyDescent="0.25">
      <c r="E109" s="24"/>
      <c r="F109" s="24"/>
    </row>
    <row r="110" spans="1:6" ht="22.8" x14ac:dyDescent="0.25">
      <c r="C110" s="51" t="s">
        <v>11</v>
      </c>
      <c r="D110" s="51"/>
      <c r="E110" s="51"/>
      <c r="F110" s="25">
        <f>F23+F32+F40+F66+F81+F107</f>
        <v>0</v>
      </c>
    </row>
  </sheetData>
  <sheetProtection algorithmName="SHA-512" hashValue="dyYEJQqUCPHNQKRcFtKOhKAABfCq0apdKyfVzIXEVQoz14QkxQmgy62Y9OAUBhuRTs0ldCVZ3lRxkjFifxZQGw==" saltValue="P4EbddPAPW5OuYk1ZAigHg==" spinCount="100000" sheet="1" selectLockedCells="1"/>
  <mergeCells count="19">
    <mergeCell ref="A1:F1"/>
    <mergeCell ref="A2:F2"/>
    <mergeCell ref="E9:E10"/>
    <mergeCell ref="A10:B10"/>
    <mergeCell ref="A25:B25"/>
    <mergeCell ref="A23:B23"/>
    <mergeCell ref="A3:B3"/>
    <mergeCell ref="A4:B4"/>
    <mergeCell ref="A66:B66"/>
    <mergeCell ref="A82:B82"/>
    <mergeCell ref="A107:B107"/>
    <mergeCell ref="C110:E110"/>
    <mergeCell ref="A32:B32"/>
    <mergeCell ref="A34:B34"/>
    <mergeCell ref="A40:B40"/>
    <mergeCell ref="A42:B42"/>
    <mergeCell ref="A68:B68"/>
    <mergeCell ref="A69:B69"/>
    <mergeCell ref="A81:B81"/>
  </mergeCells>
  <pageMargins left="0.7" right="0.7" top="0.75" bottom="0.75" header="0.3" footer="0.3"/>
  <pageSetup paperSize="9" scale="36" orientation="portrait" horizontalDpi="2147483648" verticalDpi="214748364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Critério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 Dorneles</dc:creator>
  <cp:lastModifiedBy>Marcio Zangeronimo</cp:lastModifiedBy>
  <cp:revision>2</cp:revision>
  <cp:lastPrinted>2026-06-01T23:05:20Z</cp:lastPrinted>
  <dcterms:created xsi:type="dcterms:W3CDTF">2020-09-26T21:27:39Z</dcterms:created>
  <dcterms:modified xsi:type="dcterms:W3CDTF">2026-08-13T18:08:11Z</dcterms:modified>
</cp:coreProperties>
</file>